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B44C36B-5C94-4D6C-BFE3-1205F1088FA3}" xr6:coauthVersionLast="34" xr6:coauthVersionMax="34" xr10:uidLastSave="{00000000-0000-0000-0000-000000000000}"/>
  <bookViews>
    <workbookView xWindow="0" yWindow="0" windowWidth="28800" windowHeight="12420" activeTab="3" xr2:uid="{00000000-000D-0000-FFFF-FFFF00000000}"/>
  </bookViews>
  <sheets>
    <sheet name="Bibroci" sheetId="4" r:id="rId1"/>
    <sheet name="Ancalite" sheetId="3" r:id="rId2"/>
    <sheet name="Cenimagni" sheetId="2" r:id="rId3"/>
    <sheet name="Cassi" sheetId="1" r:id="rId4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1" i="1" l="1"/>
  <c r="U10" i="1"/>
  <c r="U9" i="1"/>
  <c r="U8" i="1"/>
  <c r="U7" i="1"/>
  <c r="U6" i="1"/>
  <c r="Q10" i="1"/>
  <c r="R10" i="1" s="1"/>
  <c r="Q9" i="1"/>
  <c r="R9" i="1" s="1"/>
  <c r="Q8" i="1"/>
  <c r="R8" i="1" s="1"/>
  <c r="Q7" i="1"/>
  <c r="R7" i="1" s="1"/>
  <c r="Q6" i="1"/>
  <c r="R6" i="1" s="1"/>
  <c r="N3" i="1"/>
  <c r="U3" i="2" l="1"/>
  <c r="O9" i="2"/>
  <c r="O8" i="2"/>
  <c r="O7" i="2"/>
  <c r="N9" i="2"/>
  <c r="N8" i="2"/>
  <c r="N7" i="2"/>
  <c r="N6" i="2"/>
  <c r="N5" i="2"/>
  <c r="J9" i="2"/>
  <c r="J8" i="2"/>
  <c r="J7" i="2"/>
  <c r="J6" i="2"/>
  <c r="J5" i="2"/>
  <c r="N3" i="2"/>
  <c r="R10" i="2"/>
  <c r="R9" i="2"/>
  <c r="R8" i="2"/>
  <c r="R7" i="2"/>
  <c r="R6" i="2"/>
  <c r="R5" i="2"/>
  <c r="T1" i="4" l="1"/>
  <c r="T1" i="3"/>
  <c r="T1" i="2"/>
  <c r="K9" i="3"/>
  <c r="K8" i="3"/>
  <c r="K7" i="3"/>
  <c r="K6" i="3"/>
  <c r="K5" i="3"/>
  <c r="I8" i="1"/>
  <c r="I7" i="1"/>
  <c r="I6" i="1"/>
  <c r="I5" i="1"/>
  <c r="O5" i="2" l="1"/>
  <c r="K9" i="2"/>
  <c r="K8" i="2"/>
  <c r="K7" i="2"/>
  <c r="K6" i="2"/>
  <c r="K5" i="2"/>
  <c r="N4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Q17" i="2"/>
  <c r="U16" i="2" s="1"/>
  <c r="P17" i="2"/>
  <c r="U15" i="2" s="1"/>
  <c r="O17" i="2"/>
  <c r="U14" i="2" s="1"/>
  <c r="N17" i="2"/>
  <c r="U13" i="2" s="1"/>
  <c r="M17" i="2"/>
  <c r="U12" i="2" s="1"/>
  <c r="L17" i="2"/>
  <c r="U11" i="2" s="1"/>
  <c r="K17" i="2"/>
  <c r="U10" i="2" s="1"/>
  <c r="J17" i="2"/>
  <c r="U9" i="2" s="1"/>
  <c r="I17" i="2"/>
  <c r="U8" i="2" s="1"/>
  <c r="H17" i="2"/>
  <c r="U7" i="2" s="1"/>
  <c r="G17" i="2"/>
  <c r="F17" i="2"/>
  <c r="U6" i="2" s="1"/>
  <c r="E17" i="2"/>
  <c r="D17" i="2"/>
  <c r="U5" i="2" s="1"/>
  <c r="C17" i="2"/>
  <c r="U4" i="2" s="1"/>
  <c r="B17" i="2"/>
  <c r="O6" i="2" l="1"/>
  <c r="L9" i="3"/>
  <c r="S8" i="3"/>
  <c r="O8" i="3"/>
  <c r="L8" i="3"/>
  <c r="S7" i="3"/>
  <c r="O7" i="3"/>
  <c r="L7" i="3"/>
  <c r="S6" i="3"/>
  <c r="O6" i="3"/>
  <c r="L6" i="3"/>
  <c r="S5" i="3"/>
  <c r="O5" i="3"/>
  <c r="L5" i="3"/>
  <c r="O3" i="3"/>
  <c r="O4" i="3" s="1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Q17" i="3"/>
  <c r="U16" i="3" s="1"/>
  <c r="P17" i="3"/>
  <c r="U15" i="3" s="1"/>
  <c r="O17" i="3"/>
  <c r="U14" i="3" s="1"/>
  <c r="N17" i="3"/>
  <c r="U13" i="3" s="1"/>
  <c r="M17" i="3"/>
  <c r="U12" i="3" s="1"/>
  <c r="L17" i="3"/>
  <c r="U11" i="3" s="1"/>
  <c r="K17" i="3"/>
  <c r="U10" i="3" s="1"/>
  <c r="J17" i="3"/>
  <c r="U9" i="3" s="1"/>
  <c r="I17" i="3"/>
  <c r="U8" i="3" s="1"/>
  <c r="H17" i="3"/>
  <c r="U7" i="3" s="1"/>
  <c r="G17" i="3"/>
  <c r="F17" i="3"/>
  <c r="U6" i="3" s="1"/>
  <c r="E17" i="3"/>
  <c r="D17" i="3"/>
  <c r="U5" i="3" s="1"/>
  <c r="C17" i="3"/>
  <c r="U4" i="3" s="1"/>
  <c r="B17" i="3"/>
  <c r="U3" i="3" s="1"/>
  <c r="C15" i="3"/>
  <c r="S8" i="4"/>
  <c r="S7" i="4"/>
  <c r="S6" i="4"/>
  <c r="S5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C17" i="4"/>
  <c r="U4" i="4" s="1"/>
  <c r="D17" i="4"/>
  <c r="E17" i="4"/>
  <c r="F17" i="4"/>
  <c r="U6" i="4" s="1"/>
  <c r="G17" i="4"/>
  <c r="H17" i="4"/>
  <c r="I17" i="4"/>
  <c r="J17" i="4"/>
  <c r="K17" i="4"/>
  <c r="U10" i="4" s="1"/>
  <c r="L17" i="4"/>
  <c r="M17" i="4"/>
  <c r="U12" i="4" s="1"/>
  <c r="N17" i="4"/>
  <c r="U13" i="4" s="1"/>
  <c r="O17" i="4"/>
  <c r="P17" i="4"/>
  <c r="Q17" i="4"/>
  <c r="B18" i="4"/>
  <c r="B17" i="4"/>
  <c r="U3" i="4" s="1"/>
  <c r="U11" i="4" l="1"/>
  <c r="U5" i="4"/>
  <c r="U16" i="4"/>
  <c r="U7" i="4"/>
  <c r="U14" i="4"/>
  <c r="U9" i="4"/>
  <c r="U8" i="4"/>
  <c r="U15" i="4"/>
  <c r="P5" i="3"/>
  <c r="P7" i="3"/>
  <c r="P8" i="3"/>
  <c r="P6" i="3"/>
  <c r="O3" i="4"/>
  <c r="O8" i="4"/>
  <c r="O7" i="4"/>
  <c r="O6" i="4"/>
  <c r="O5" i="4"/>
  <c r="K9" i="4"/>
  <c r="L9" i="4" s="1"/>
  <c r="K8" i="4"/>
  <c r="L8" i="4" s="1"/>
  <c r="K7" i="4"/>
  <c r="L7" i="4" s="1"/>
  <c r="K6" i="4"/>
  <c r="L6" i="4" s="1"/>
  <c r="K5" i="4"/>
  <c r="L5" i="4" s="1"/>
  <c r="P8" i="4" l="1"/>
  <c r="P6" i="4"/>
  <c r="P5" i="4"/>
  <c r="O4" i="4"/>
  <c r="P7" i="4" s="1"/>
  <c r="C16" i="1" l="1"/>
  <c r="M1" i="1"/>
  <c r="C15" i="2"/>
  <c r="C15" i="4"/>
  <c r="I4" i="1" l="1"/>
  <c r="J8" i="1" s="1"/>
  <c r="J5" i="1" l="1"/>
  <c r="J6" i="1"/>
  <c r="J7" i="1"/>
  <c r="C21" i="1"/>
  <c r="E21" i="1" s="1"/>
  <c r="Q19" i="1"/>
  <c r="P19" i="1"/>
  <c r="O19" i="1"/>
  <c r="N19" i="1"/>
  <c r="M19" i="1"/>
  <c r="L19" i="1"/>
  <c r="K19" i="1"/>
  <c r="J19" i="1"/>
  <c r="I19" i="1"/>
  <c r="H19" i="1"/>
  <c r="F19" i="1"/>
  <c r="E19" i="1"/>
  <c r="D19" i="1"/>
  <c r="F10" i="1" s="1"/>
  <c r="C19" i="1"/>
  <c r="F7" i="1" s="1"/>
  <c r="B19" i="1"/>
  <c r="F4" i="1" s="1"/>
  <c r="Q18" i="1"/>
  <c r="P18" i="1"/>
  <c r="O18" i="1"/>
  <c r="N18" i="1"/>
  <c r="M18" i="1"/>
  <c r="L18" i="1"/>
  <c r="N11" i="1" s="1"/>
  <c r="K18" i="1"/>
  <c r="J18" i="1"/>
  <c r="I18" i="1"/>
  <c r="H18" i="1"/>
  <c r="F18" i="1"/>
  <c r="E18" i="1"/>
  <c r="D18" i="1"/>
  <c r="C18" i="1"/>
  <c r="B18" i="1"/>
  <c r="F9" i="2"/>
  <c r="F6" i="2"/>
  <c r="F3" i="2"/>
  <c r="E9" i="2"/>
  <c r="E6" i="2"/>
  <c r="E3" i="2"/>
  <c r="F9" i="3"/>
  <c r="F6" i="3"/>
  <c r="F3" i="3"/>
  <c r="E9" i="3"/>
  <c r="E6" i="3"/>
  <c r="E3" i="3"/>
  <c r="E6" i="4"/>
  <c r="E9" i="4"/>
  <c r="F6" i="4"/>
  <c r="F9" i="4"/>
  <c r="F3" i="4"/>
  <c r="E3" i="4"/>
  <c r="N16" i="1" l="1"/>
  <c r="N8" i="1"/>
  <c r="N14" i="1"/>
  <c r="N6" i="1"/>
  <c r="N10" i="1"/>
  <c r="N12" i="1"/>
  <c r="N9" i="1"/>
  <c r="E4" i="1"/>
  <c r="E7" i="1"/>
  <c r="N4" i="1"/>
  <c r="N13" i="1"/>
  <c r="E10" i="1"/>
  <c r="N5" i="1"/>
  <c r="N7" i="1"/>
  <c r="N15" i="1"/>
  <c r="E23" i="1"/>
  <c r="E22" i="1"/>
</calcChain>
</file>

<file path=xl/sharedStrings.xml><?xml version="1.0" encoding="utf-8"?>
<sst xmlns="http://schemas.openxmlformats.org/spreadsheetml/2006/main" count="593" uniqueCount="149">
  <si>
    <t>Item drop rate</t>
  </si>
  <si>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</si>
  <si>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</si>
  <si>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</si>
  <si>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</si>
  <si>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</si>
  <si>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</si>
  <si>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</si>
  <si>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</si>
  <si>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</si>
  <si>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</si>
  <si>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</si>
  <si>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</si>
  <si>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</si>
  <si>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</si>
  <si>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</si>
  <si>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</si>
  <si>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</si>
  <si>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</si>
  <si>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</si>
  <si>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</si>
  <si>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</si>
  <si>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</si>
  <si>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</si>
  <si>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</si>
  <si>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</si>
  <si>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</si>
  <si>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</si>
  <si>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</si>
  <si>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</si>
  <si>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</si>
  <si>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</si>
  <si>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</si>
  <si>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</si>
  <si>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Fight 11</t>
  </si>
  <si>
    <t>Fight 12</t>
  </si>
  <si>
    <t>Fight 13</t>
  </si>
  <si>
    <t>Fight 14</t>
  </si>
  <si>
    <t>Fight 15</t>
  </si>
  <si>
    <t>Fight 16</t>
  </si>
  <si>
    <t>Fight 17</t>
  </si>
  <si>
    <t>Fight 18</t>
  </si>
  <si>
    <t>Fight 19</t>
  </si>
  <si>
    <t>Fight 20</t>
  </si>
  <si>
    <t>Fight 21</t>
  </si>
  <si>
    <t>Fight 22</t>
  </si>
  <si>
    <t>Fight 23</t>
  </si>
  <si>
    <t>Fight 24</t>
  </si>
  <si>
    <t>Fight 25</t>
  </si>
  <si>
    <t>Fight 26</t>
  </si>
  <si>
    <t>Fight 27</t>
  </si>
  <si>
    <t>Fight 28</t>
  </si>
  <si>
    <t>Fight 29</t>
  </si>
  <si>
    <t>Fight 30</t>
  </si>
  <si>
    <t>Fight 31</t>
  </si>
  <si>
    <t>Fight 32</t>
  </si>
  <si>
    <t>Fight 33</t>
  </si>
  <si>
    <t>Fight 34</t>
  </si>
  <si>
    <t>Fight 35</t>
  </si>
  <si>
    <t>Fight 36</t>
  </si>
  <si>
    <t>Fight 37</t>
  </si>
  <si>
    <t>Fight 38</t>
  </si>
  <si>
    <t>Fight 39</t>
  </si>
  <si>
    <t>Fight 40</t>
  </si>
  <si>
    <t>Fight 41</t>
  </si>
  <si>
    <t>Fight 42</t>
  </si>
  <si>
    <t>Fight 43</t>
  </si>
  <si>
    <t>Fight 44</t>
  </si>
  <si>
    <t>Fight 45</t>
  </si>
  <si>
    <t>Fight 46</t>
  </si>
  <si>
    <t>Fight 47</t>
  </si>
  <si>
    <t>Fight 48</t>
  </si>
  <si>
    <t>Fight 49</t>
  </si>
  <si>
    <t>Fight 50</t>
  </si>
  <si>
    <t>Fight 51</t>
  </si>
  <si>
    <t>Fight 52</t>
  </si>
  <si>
    <t>Fight 53</t>
  </si>
  <si>
    <t>Fight 54</t>
  </si>
  <si>
    <t>Fight 55</t>
  </si>
  <si>
    <t>Fight 56</t>
  </si>
  <si>
    <t>Fight 57</t>
  </si>
  <si>
    <t>Fight 58</t>
  </si>
  <si>
    <t>Fight 59</t>
  </si>
  <si>
    <t>Fight 60</t>
  </si>
  <si>
    <t>Fight 61</t>
  </si>
  <si>
    <t>Fight 62</t>
  </si>
  <si>
    <t>Fight 63</t>
  </si>
  <si>
    <t>Fight 64</t>
  </si>
  <si>
    <t>Fight 65</t>
  </si>
  <si>
    <t>Fight 66</t>
  </si>
  <si>
    <t>Fight 67</t>
  </si>
  <si>
    <t>Fight 68</t>
  </si>
  <si>
    <t>Fight 69</t>
  </si>
  <si>
    <t>Fight 70</t>
  </si>
  <si>
    <t>Fight 71</t>
  </si>
  <si>
    <t>Fight 72</t>
  </si>
  <si>
    <t>Fight 73</t>
  </si>
  <si>
    <t>Fight 74</t>
  </si>
  <si>
    <t>Fight 75</t>
  </si>
  <si>
    <t>Fight 76</t>
  </si>
  <si>
    <t>Fight 77</t>
  </si>
  <si>
    <t>Fight 78</t>
  </si>
  <si>
    <t>Fight 79</t>
  </si>
  <si>
    <t>Fight 80</t>
  </si>
  <si>
    <t>Fight 81</t>
  </si>
  <si>
    <t>Fight 82</t>
  </si>
  <si>
    <t>Fight 83</t>
  </si>
  <si>
    <t>Fight 84</t>
  </si>
  <si>
    <t>Fight 85</t>
  </si>
  <si>
    <t>Fight 86</t>
  </si>
  <si>
    <t>Fight 87</t>
  </si>
  <si>
    <t>Fight 88</t>
  </si>
  <si>
    <t>Fight 89</t>
  </si>
  <si>
    <t>Fight 90</t>
  </si>
  <si>
    <t>Fight 91</t>
  </si>
  <si>
    <t>Fight 92</t>
  </si>
  <si>
    <t>Fight 93</t>
  </si>
  <si>
    <t>Fight 94</t>
  </si>
  <si>
    <t>Fight 95</t>
  </si>
  <si>
    <t>Fight 96</t>
  </si>
  <si>
    <t>Fight 97</t>
  </si>
  <si>
    <t>Fight 98</t>
  </si>
  <si>
    <t>Fight 99</t>
  </si>
  <si>
    <t>Fight 100</t>
  </si>
  <si>
    <t>Item Quality</t>
  </si>
  <si>
    <t>Item drops:</t>
  </si>
  <si>
    <r>
      <rPr>
        <sz val="11"/>
        <color theme="8" tint="-0.24997711111789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</si>
  <si>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00FF"/>
        <rFont val="Calibri"/>
        <family val="2"/>
        <scheme val="minor"/>
      </rPr>
      <t>Purple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</si>
  <si>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9900"/>
        <rFont val="Calibri"/>
        <family val="2"/>
        <scheme val="minor"/>
      </rPr>
      <t>Orange</t>
    </r>
    <r>
      <rPr>
        <sz val="11"/>
        <color theme="1"/>
        <rFont val="Calibri"/>
        <family val="2"/>
        <scheme val="minor"/>
      </rPr>
      <t xml:space="preserve"> drops</t>
    </r>
  </si>
  <si>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drops</t>
    </r>
  </si>
  <si>
    <t>Item Quality:</t>
  </si>
  <si>
    <t>Legend</t>
  </si>
  <si>
    <t>Averages</t>
  </si>
  <si>
    <t>Experience</t>
  </si>
  <si>
    <t>Dmg Min</t>
  </si>
  <si>
    <t>Dmg Max</t>
  </si>
  <si>
    <t>Bibroci</t>
  </si>
  <si>
    <t>Ancalite</t>
  </si>
  <si>
    <t>Cenimagni</t>
  </si>
  <si>
    <t>Cassi</t>
  </si>
  <si>
    <t>Items</t>
  </si>
  <si>
    <t>%</t>
  </si>
  <si>
    <t>Green</t>
  </si>
  <si>
    <t>Blue</t>
  </si>
  <si>
    <t>Orange</t>
  </si>
  <si>
    <t>Red</t>
  </si>
  <si>
    <t>Min</t>
  </si>
  <si>
    <t>Max</t>
  </si>
  <si>
    <t>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</si>
</sst>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FF00FF"/>
      <name val="Calibri"/>
      <family val="2"/>
      <scheme val="minor"/>
    </font>
    <font>
      <sz val="11"/>
      <color rgb="FFFF99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3" fillId="0" borderId="2" xfId="0" applyFont="1" applyFill="1" applyBorder="1" applyAlignment="1">
      <alignment horizontal="center" vertical="center"/>
    </xf>
    <xf numFmtId="0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1" fontId="0" fillId="0" borderId="0" xfId="0" applyNumberFormat="1"/>
    <xf numFmtId="1" fontId="0" fillId="0" borderId="2" xfId="0" applyNumberFormat="1" applyBorder="1"/>
    <xf numFmtId="9" fontId="0" fillId="0" borderId="0" xfId="1" applyFont="1"/>
    <xf numFmtId="0" fontId="8" fillId="0" borderId="2" xfId="0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8" fillId="0" borderId="0" xfId="0" applyFont="1"/>
    <xf numFmtId="0" fontId="4" fillId="2" borderId="2" xfId="2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9" name="Picture 8" descr="http://s20.en.gladiatus.gameforge.com/game/8734/img//ui/icon_honor_small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10" name="Picture 9" descr="http://s20.en.gladiatus.gameforge.com/game/8734/img/ui/icon_gold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361950"/>
          <a:ext cx="323851" cy="3143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11" name="Picture 10" descr="http://s20.en.gladiatus.gameforge.com/game/8734/img/ui/icon_level_small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171450</xdr:rowOff>
    </xdr:from>
    <xdr:to>
      <xdr:col>2</xdr:col>
      <xdr:colOff>76200</xdr:colOff>
      <xdr:row>12</xdr:row>
      <xdr:rowOff>28575</xdr:rowOff>
    </xdr:to>
    <xdr:pic>
      <xdr:nvPicPr>
        <xdr:cNvPr id="7" name="Picture 6" descr="Bibroci">
          <a:extLst>
            <a:ext uri="{FF2B5EF4-FFF2-40B4-BE49-F238E27FC236}">
              <a16:creationId xmlns:a16="http://schemas.microsoft.com/office/drawing/2014/main" id="{A9B676A6-85AB-4F7F-81F1-3BA44179C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161925</xdr:rowOff>
    </xdr:from>
    <xdr:to>
      <xdr:col>2</xdr:col>
      <xdr:colOff>76200</xdr:colOff>
      <xdr:row>12</xdr:row>
      <xdr:rowOff>19050</xdr:rowOff>
    </xdr:to>
    <xdr:pic>
      <xdr:nvPicPr>
        <xdr:cNvPr id="10" name="Picture 9" descr="Ancalite">
          <a:extLst>
            <a:ext uri="{FF2B5EF4-FFF2-40B4-BE49-F238E27FC236}">
              <a16:creationId xmlns:a16="http://schemas.microsoft.com/office/drawing/2014/main" id="{8041D13B-91D0-416E-91A4-E46835314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76200</xdr:colOff>
      <xdr:row>12</xdr:row>
      <xdr:rowOff>38100</xdr:rowOff>
    </xdr:to>
    <xdr:pic>
      <xdr:nvPicPr>
        <xdr:cNvPr id="10" name="Picture 9" descr="Cenimagni">
          <a:extLst>
            <a:ext uri="{FF2B5EF4-FFF2-40B4-BE49-F238E27FC236}">
              <a16:creationId xmlns:a16="http://schemas.microsoft.com/office/drawing/2014/main" id="{C84D73C2-AC3E-467A-9BDF-33EAAD1F5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28575</xdr:rowOff>
    </xdr:from>
    <xdr:to>
      <xdr:col>3</xdr:col>
      <xdr:colOff>400051</xdr:colOff>
      <xdr:row>11</xdr:row>
      <xdr:rowOff>47626</xdr:rowOff>
    </xdr:to>
    <xdr:pic>
      <xdr:nvPicPr>
        <xdr:cNvPr id="6" name="Picture 5" descr="http://s20.en.gladiatus.gameforge.com/game/8734/img//ui/icon_honor_small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3</xdr:row>
      <xdr:rowOff>0</xdr:rowOff>
    </xdr:from>
    <xdr:to>
      <xdr:col>3</xdr:col>
      <xdr:colOff>342901</xdr:colOff>
      <xdr:row>4</xdr:row>
      <xdr:rowOff>133351</xdr:rowOff>
    </xdr:to>
    <xdr:pic>
      <xdr:nvPicPr>
        <xdr:cNvPr id="7" name="Picture 6" descr="http://s20.en.gladiatus.gameforge.com/game/8734/img/ui/icon_gold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5</xdr:row>
      <xdr:rowOff>114300</xdr:rowOff>
    </xdr:from>
    <xdr:to>
      <xdr:col>3</xdr:col>
      <xdr:colOff>400050</xdr:colOff>
      <xdr:row>7</xdr:row>
      <xdr:rowOff>123825</xdr:rowOff>
    </xdr:to>
    <xdr:pic>
      <xdr:nvPicPr>
        <xdr:cNvPr id="8" name="Picture 7" descr="http://s20.en.gladiatus.gameforge.com/game/8734/img/ui/icon_level_small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</xdr:colOff>
      <xdr:row>2</xdr:row>
      <xdr:rowOff>23813</xdr:rowOff>
    </xdr:from>
    <xdr:to>
      <xdr:col>2</xdr:col>
      <xdr:colOff>123825</xdr:colOff>
      <xdr:row>12</xdr:row>
      <xdr:rowOff>61913</xdr:rowOff>
    </xdr:to>
    <xdr:pic>
      <xdr:nvPicPr>
        <xdr:cNvPr id="11" name="Picture 10" descr="https://gladiatus.gamerz-bg.com/images/Expeditions/Britannia/Bank_of_the_Thames/Cassi.jpg">
          <a:extLst>
            <a:ext uri="{FF2B5EF4-FFF2-40B4-BE49-F238E27FC236}">
              <a16:creationId xmlns:a16="http://schemas.microsoft.com/office/drawing/2014/main" id="{EDC2BA33-DB31-47DE-AFC1-A47A28D0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04813"/>
          <a:ext cx="1504950" cy="194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1"/>
  <sheetViews>
    <sheetView workbookViewId="0">
      <selection activeCell="U14" sqref="U14"/>
    </sheetView>
  </sheetViews>
  <sheetFormatPr defaultRowHeight="14.25" x14ac:dyDescent="0.45"/>
  <cols>
    <col min="2" max="2" width="12.265625" bestFit="1" customWidth="1"/>
    <col min="4" max="4" width="7.59765625" bestFit="1" customWidth="1"/>
    <col min="5" max="5" width="9.73046875" bestFit="1" customWidth="1"/>
    <col min="6" max="6" width="10" bestFit="1" customWidth="1"/>
    <col min="7" max="7" width="12" bestFit="1" customWidth="1"/>
    <col min="12" max="12" width="12" bestFit="1" customWidth="1"/>
    <col min="14" max="14" width="11.59765625" bestFit="1" customWidth="1"/>
    <col min="15" max="15" width="7.73046875" bestFit="1" customWidth="1"/>
    <col min="16" max="16" width="12.1328125" bestFit="1" customWidth="1"/>
    <col min="17" max="17" width="12.3984375" bestFit="1" customWidth="1"/>
  </cols>
  <sheetData>
    <row r="1" spans="1:21" x14ac:dyDescent="0.45">
      <c r="A1" s="1" t="s">
        <v>136</v>
      </c>
      <c r="T1" s="29" t="str">
        <f>A1</f>
        <v>Bibroci</v>
      </c>
      <c r="U1" s="30"/>
    </row>
    <row r="2" spans="1:21" x14ac:dyDescent="0.45">
      <c r="E2" s="1" t="s">
        <v>146</v>
      </c>
      <c r="F2" s="1" t="s">
        <v>147</v>
      </c>
      <c r="T2" s="31" t="s">
        <v>132</v>
      </c>
      <c r="U2" s="32"/>
    </row>
    <row r="3" spans="1:21" x14ac:dyDescent="0.45">
      <c r="E3">
        <f>SUM(B17)</f>
        <v>6528</v>
      </c>
      <c r="F3">
        <f>SUM(B18)</f>
        <v>10945</v>
      </c>
      <c r="J3" t="s">
        <v>13</v>
      </c>
      <c r="N3" t="s">
        <v>140</v>
      </c>
      <c r="O3">
        <f>COUNTIF(E22:E121,1)</f>
        <v>13</v>
      </c>
      <c r="R3" t="s">
        <v>133</v>
      </c>
      <c r="T3" s="5" t="s">
        <v>3</v>
      </c>
      <c r="U3" s="13">
        <f>AVERAGE(B17:B18)</f>
        <v>8736.5</v>
      </c>
    </row>
    <row r="4" spans="1:21" x14ac:dyDescent="0.45">
      <c r="N4" t="s">
        <v>141</v>
      </c>
      <c r="O4" s="14">
        <f>O3/100</f>
        <v>0.13</v>
      </c>
      <c r="T4" s="5" t="s">
        <v>133</v>
      </c>
      <c r="U4" s="5">
        <f>AVERAGE(C17:C18)</f>
        <v>14.5</v>
      </c>
    </row>
    <row r="5" spans="1:21" x14ac:dyDescent="0.45">
      <c r="J5">
        <v>130</v>
      </c>
      <c r="K5">
        <f>COUNTIF(H22:H121,130)</f>
        <v>21</v>
      </c>
      <c r="L5" s="14">
        <f>K5/100</f>
        <v>0.21</v>
      </c>
      <c r="N5" s="19" t="s">
        <v>142</v>
      </c>
      <c r="O5">
        <f>COUNTIF(G22:G121,1)</f>
        <v>3</v>
      </c>
      <c r="P5" s="14">
        <f>O5/O3</f>
        <v>0.23076923076923078</v>
      </c>
      <c r="R5">
        <v>13</v>
      </c>
      <c r="S5">
        <f>COUNTIF(C22:C121,13)</f>
        <v>29</v>
      </c>
      <c r="T5" s="5" t="s">
        <v>2</v>
      </c>
      <c r="U5" s="5">
        <f>AVERAGE(D17:D18)</f>
        <v>884.5</v>
      </c>
    </row>
    <row r="6" spans="1:21" x14ac:dyDescent="0.45">
      <c r="E6" s="9">
        <f>SUM(C17)</f>
        <v>13</v>
      </c>
      <c r="F6">
        <f>SUM(C18)</f>
        <v>16</v>
      </c>
      <c r="J6">
        <v>131</v>
      </c>
      <c r="K6">
        <f>COUNTIF(H22:H121,131)</f>
        <v>25</v>
      </c>
      <c r="L6" s="14">
        <f>K6/100</f>
        <v>0.25</v>
      </c>
      <c r="N6" s="20" t="s">
        <v>143</v>
      </c>
      <c r="O6">
        <f>COUNTIF(G22:G121,2)</f>
        <v>10</v>
      </c>
      <c r="P6" s="14">
        <f>O6/O3</f>
        <v>0.76923076923076927</v>
      </c>
      <c r="R6">
        <v>14</v>
      </c>
      <c r="S6">
        <f>COUNTIF(C22:C121,14)</f>
        <v>31</v>
      </c>
      <c r="T6" s="5" t="s">
        <v>5</v>
      </c>
      <c r="U6" s="5">
        <f>AVERAGE(F17:F18)</f>
        <v>126.5</v>
      </c>
    </row>
    <row r="7" spans="1:21" x14ac:dyDescent="0.45">
      <c r="J7">
        <v>132</v>
      </c>
      <c r="K7">
        <f>COUNTIF(H22:H121,132)</f>
        <v>19</v>
      </c>
      <c r="L7" s="14">
        <f>K7/100</f>
        <v>0.19</v>
      </c>
      <c r="N7" s="21" t="s">
        <v>144</v>
      </c>
      <c r="O7">
        <f>COUNTIF(G22:G121,3)</f>
        <v>0</v>
      </c>
      <c r="P7" s="14">
        <f t="shared" ref="P7:P8" si="0">O7/O4</f>
        <v>0</v>
      </c>
      <c r="R7">
        <v>15</v>
      </c>
      <c r="S7">
        <f>COUNTIF(C22:C121,15)</f>
        <v>32</v>
      </c>
      <c r="T7" s="5" t="s">
        <v>13</v>
      </c>
      <c r="U7" s="5">
        <f>AVERAGE(H17:H18)</f>
        <v>132</v>
      </c>
    </row>
    <row r="8" spans="1:21" x14ac:dyDescent="0.45">
      <c r="J8">
        <v>133</v>
      </c>
      <c r="K8">
        <f>COUNTIF(H22:H121,133)</f>
        <v>21</v>
      </c>
      <c r="L8" s="14">
        <f>K8/100</f>
        <v>0.21</v>
      </c>
      <c r="N8" s="22" t="s">
        <v>145</v>
      </c>
      <c r="O8">
        <f>COUNTIF(G22:G121,4)</f>
        <v>0</v>
      </c>
      <c r="P8" s="14">
        <f t="shared" si="0"/>
        <v>0</v>
      </c>
      <c r="R8">
        <v>16</v>
      </c>
      <c r="S8">
        <f>COUNTIF(C22:C121,16)</f>
        <v>8</v>
      </c>
      <c r="T8" s="5" t="s">
        <v>14</v>
      </c>
      <c r="U8" s="5">
        <f>AVERAGE(I17:I18)</f>
        <v>396</v>
      </c>
    </row>
    <row r="9" spans="1:21" x14ac:dyDescent="0.45">
      <c r="E9">
        <f>SUM(D17)</f>
        <v>649</v>
      </c>
      <c r="F9">
        <f>SUM(D18)</f>
        <v>1120</v>
      </c>
      <c r="J9">
        <v>134</v>
      </c>
      <c r="K9">
        <f>COUNTIF(H22:H121,134)</f>
        <v>14</v>
      </c>
      <c r="L9" s="14">
        <f>K9/100</f>
        <v>0.14000000000000001</v>
      </c>
      <c r="T9" s="5" t="s">
        <v>15</v>
      </c>
      <c r="U9" s="5">
        <f>AVERAGE(J17:J18)</f>
        <v>824.5</v>
      </c>
    </row>
    <row r="10" spans="1:21" x14ac:dyDescent="0.45">
      <c r="T10" s="5" t="s">
        <v>16</v>
      </c>
      <c r="U10" s="5">
        <f>AVERAGE(K17:K18)</f>
        <v>969.5</v>
      </c>
    </row>
    <row r="11" spans="1:21" x14ac:dyDescent="0.45">
      <c r="F11" s="9"/>
      <c r="G11" s="9"/>
      <c r="T11" s="5" t="s">
        <v>17</v>
      </c>
      <c r="U11" s="5">
        <f>AVERAGE(L17:L18)</f>
        <v>660</v>
      </c>
    </row>
    <row r="12" spans="1:21" x14ac:dyDescent="0.45">
      <c r="T12" s="5" t="s">
        <v>18</v>
      </c>
      <c r="U12" s="5">
        <f>AVERAGE(M17:M18)</f>
        <v>692.5</v>
      </c>
    </row>
    <row r="13" spans="1:21" x14ac:dyDescent="0.45">
      <c r="C13" t="s">
        <v>0</v>
      </c>
      <c r="E13" s="7"/>
      <c r="T13" s="5" t="s">
        <v>19</v>
      </c>
      <c r="U13" s="5">
        <f>AVERAGE(N17:N18)</f>
        <v>438.5</v>
      </c>
    </row>
    <row r="14" spans="1:21" x14ac:dyDescent="0.45">
      <c r="E14" s="7"/>
      <c r="T14" s="5" t="s">
        <v>20</v>
      </c>
      <c r="U14" s="5">
        <f>AVERAGE(O17:O18)</f>
        <v>20867</v>
      </c>
    </row>
    <row r="15" spans="1:21" x14ac:dyDescent="0.45">
      <c r="B15" t="s">
        <v>1</v>
      </c>
      <c r="C15" s="1" t="str">
        <f>A1</f>
        <v>Bibroci</v>
      </c>
      <c r="E15" s="7"/>
      <c r="T15" s="5" t="s">
        <v>134</v>
      </c>
      <c r="U15" s="5">
        <f>AVERAGE(P17:P18)</f>
        <v>446.5</v>
      </c>
    </row>
    <row r="16" spans="1:21" x14ac:dyDescent="0.45">
      <c r="A16" s="28" t="s">
        <v>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T16" s="5" t="s">
        <v>135</v>
      </c>
      <c r="U16" s="5">
        <f>AVERAGE(Q17:Q18)</f>
        <v>548.5</v>
      </c>
    </row>
    <row r="17" spans="1:17" x14ac:dyDescent="0.45">
      <c r="A17" s="4" t="s">
        <v>7</v>
      </c>
      <c r="B17" s="2">
        <f t="shared" ref="B17:Q17" si="1">MIN(B22:B121)</f>
        <v>6528</v>
      </c>
      <c r="C17" s="2">
        <f t="shared" si="1"/>
        <v>13</v>
      </c>
      <c r="D17" s="2">
        <f t="shared" si="1"/>
        <v>649</v>
      </c>
      <c r="E17" s="2">
        <f t="shared" si="1"/>
        <v>1</v>
      </c>
      <c r="F17" s="2">
        <f t="shared" si="1"/>
        <v>120</v>
      </c>
      <c r="G17" s="2">
        <f t="shared" si="1"/>
        <v>1</v>
      </c>
      <c r="H17" s="2">
        <f t="shared" si="1"/>
        <v>130</v>
      </c>
      <c r="I17" s="2">
        <f t="shared" si="1"/>
        <v>390</v>
      </c>
      <c r="J17" s="2">
        <f t="shared" si="1"/>
        <v>812</v>
      </c>
      <c r="K17" s="2">
        <f t="shared" si="1"/>
        <v>955</v>
      </c>
      <c r="L17" s="2">
        <f t="shared" si="1"/>
        <v>650</v>
      </c>
      <c r="M17" s="2">
        <f t="shared" si="1"/>
        <v>682</v>
      </c>
      <c r="N17" s="2">
        <f t="shared" si="1"/>
        <v>422</v>
      </c>
      <c r="O17" s="2">
        <f t="shared" si="1"/>
        <v>18388</v>
      </c>
      <c r="P17" s="2">
        <f t="shared" si="1"/>
        <v>440</v>
      </c>
      <c r="Q17" s="2">
        <f t="shared" si="1"/>
        <v>540</v>
      </c>
    </row>
    <row r="18" spans="1:17" x14ac:dyDescent="0.45">
      <c r="A18" s="4" t="s">
        <v>8</v>
      </c>
      <c r="B18" s="2">
        <f t="shared" ref="B18:Q18" si="2">MAX(B22:B121)</f>
        <v>10945</v>
      </c>
      <c r="C18" s="2">
        <f t="shared" si="2"/>
        <v>16</v>
      </c>
      <c r="D18" s="2">
        <f t="shared" si="2"/>
        <v>1120</v>
      </c>
      <c r="E18" s="2">
        <f t="shared" si="2"/>
        <v>1</v>
      </c>
      <c r="F18" s="2">
        <f t="shared" si="2"/>
        <v>133</v>
      </c>
      <c r="G18" s="2">
        <f t="shared" si="2"/>
        <v>2</v>
      </c>
      <c r="H18" s="2">
        <f t="shared" si="2"/>
        <v>134</v>
      </c>
      <c r="I18" s="2">
        <f t="shared" si="2"/>
        <v>402</v>
      </c>
      <c r="J18" s="2">
        <f t="shared" si="2"/>
        <v>837</v>
      </c>
      <c r="K18" s="2">
        <f t="shared" si="2"/>
        <v>984</v>
      </c>
      <c r="L18" s="2">
        <f t="shared" si="2"/>
        <v>670</v>
      </c>
      <c r="M18" s="2">
        <f t="shared" si="2"/>
        <v>703</v>
      </c>
      <c r="N18" s="2">
        <f t="shared" si="2"/>
        <v>455</v>
      </c>
      <c r="O18" s="2">
        <f t="shared" si="2"/>
        <v>23346</v>
      </c>
      <c r="P18" s="2">
        <f t="shared" si="2"/>
        <v>453</v>
      </c>
      <c r="Q18" s="2">
        <f t="shared" si="2"/>
        <v>557</v>
      </c>
    </row>
    <row r="20" spans="1:17" x14ac:dyDescent="0.45">
      <c r="F20" s="7"/>
      <c r="G20" s="7"/>
      <c r="H20" s="7"/>
    </row>
    <row r="21" spans="1:17" x14ac:dyDescent="0.45">
      <c r="A21" s="10"/>
      <c r="B21" s="2" t="s">
        <v>3</v>
      </c>
      <c r="C21" s="2" t="s">
        <v>33</v>
      </c>
      <c r="D21" s="2" t="s">
        <v>2</v>
      </c>
      <c r="E21" s="2" t="s">
        <v>4</v>
      </c>
      <c r="F21" s="2" t="s">
        <v>5</v>
      </c>
      <c r="G21" s="2" t="s">
        <v>124</v>
      </c>
      <c r="H21" s="2" t="s">
        <v>13</v>
      </c>
      <c r="I21" s="8" t="s">
        <v>14</v>
      </c>
      <c r="J21" s="8" t="s">
        <v>15</v>
      </c>
      <c r="K21" s="8" t="s">
        <v>16</v>
      </c>
      <c r="L21" s="8" t="s">
        <v>17</v>
      </c>
      <c r="M21" s="8" t="s">
        <v>18</v>
      </c>
      <c r="N21" s="8" t="s">
        <v>19</v>
      </c>
      <c r="O21" s="8" t="s">
        <v>20</v>
      </c>
      <c r="P21" s="8" t="s">
        <v>21</v>
      </c>
      <c r="Q21" s="8" t="s">
        <v>22</v>
      </c>
    </row>
    <row r="22" spans="1:17" x14ac:dyDescent="0.45">
      <c r="A22" s="2" t="s">
        <v>23</v>
      </c>
      <c r="B22" s="3">
        <v>9807</v>
      </c>
      <c r="C22" s="3">
        <v>15</v>
      </c>
      <c r="D22" s="3">
        <v>795</v>
      </c>
      <c r="E22" s="3"/>
      <c r="F22" s="3"/>
      <c r="G22" s="3"/>
      <c r="H22" s="3">
        <v>133</v>
      </c>
      <c r="I22" s="3"/>
      <c r="J22" s="3">
        <v>831</v>
      </c>
      <c r="K22" s="3"/>
      <c r="L22" s="3">
        <v>665</v>
      </c>
      <c r="M22" s="3"/>
      <c r="N22" s="3"/>
      <c r="O22" s="3"/>
      <c r="P22" s="3"/>
      <c r="Q22" s="3"/>
    </row>
    <row r="23" spans="1:17" x14ac:dyDescent="0.45">
      <c r="A23" s="2" t="s">
        <v>24</v>
      </c>
      <c r="B23" s="3">
        <v>10503</v>
      </c>
      <c r="C23" s="3">
        <v>15</v>
      </c>
      <c r="D23" s="3">
        <v>739</v>
      </c>
      <c r="E23" s="3"/>
      <c r="F23" s="3"/>
      <c r="G23" s="3"/>
      <c r="H23" s="3">
        <v>131</v>
      </c>
      <c r="I23" s="3"/>
      <c r="J23" s="3">
        <v>818</v>
      </c>
      <c r="K23" s="3"/>
      <c r="L23" s="3"/>
      <c r="M23" s="3"/>
      <c r="N23" s="3"/>
      <c r="O23" s="3"/>
      <c r="P23" s="3"/>
      <c r="Q23" s="3"/>
    </row>
    <row r="24" spans="1:17" x14ac:dyDescent="0.45">
      <c r="A24" s="2" t="s">
        <v>25</v>
      </c>
      <c r="B24" s="15">
        <v>6649</v>
      </c>
      <c r="C24" s="15">
        <v>13</v>
      </c>
      <c r="D24" s="15">
        <v>790</v>
      </c>
      <c r="E24" s="15"/>
      <c r="F24" s="15"/>
      <c r="G24" s="15"/>
      <c r="H24" s="15">
        <v>131</v>
      </c>
      <c r="I24" s="15"/>
      <c r="J24" s="15"/>
      <c r="K24" s="15"/>
      <c r="L24" s="15">
        <v>655</v>
      </c>
      <c r="M24" s="15"/>
      <c r="N24" s="15"/>
      <c r="O24" s="15"/>
      <c r="P24" s="15">
        <v>443</v>
      </c>
      <c r="Q24" s="15">
        <v>544</v>
      </c>
    </row>
    <row r="25" spans="1:17" x14ac:dyDescent="0.45">
      <c r="A25" s="2" t="s">
        <v>26</v>
      </c>
      <c r="B25" s="3">
        <v>9380</v>
      </c>
      <c r="C25" s="3">
        <v>14</v>
      </c>
      <c r="D25" s="3">
        <v>748</v>
      </c>
      <c r="E25" s="3"/>
      <c r="F25" s="3"/>
      <c r="G25" s="3"/>
      <c r="H25" s="3">
        <v>133</v>
      </c>
      <c r="I25" s="3"/>
      <c r="J25" s="3">
        <v>831</v>
      </c>
      <c r="K25" s="3">
        <v>977</v>
      </c>
      <c r="L25" s="3">
        <v>665</v>
      </c>
      <c r="M25" s="3"/>
      <c r="N25" s="3"/>
      <c r="O25" s="3"/>
      <c r="P25" s="3">
        <v>450</v>
      </c>
      <c r="Q25" s="3">
        <v>553</v>
      </c>
    </row>
    <row r="26" spans="1:17" x14ac:dyDescent="0.45">
      <c r="A26" s="2" t="s">
        <v>27</v>
      </c>
      <c r="B26" s="3">
        <v>10247</v>
      </c>
      <c r="C26" s="3">
        <v>14</v>
      </c>
      <c r="D26" s="3">
        <v>683</v>
      </c>
      <c r="E26" s="3"/>
      <c r="F26" s="3"/>
      <c r="G26" s="3"/>
      <c r="H26" s="3">
        <v>133</v>
      </c>
      <c r="I26" s="3"/>
      <c r="J26" s="3">
        <v>831</v>
      </c>
      <c r="K26" s="3">
        <v>977</v>
      </c>
      <c r="L26" s="3">
        <v>665</v>
      </c>
      <c r="M26" s="3"/>
      <c r="N26" s="3"/>
      <c r="O26" s="3">
        <v>19006</v>
      </c>
      <c r="P26" s="3">
        <v>450</v>
      </c>
      <c r="Q26" s="3">
        <v>553</v>
      </c>
    </row>
    <row r="27" spans="1:17" x14ac:dyDescent="0.45">
      <c r="A27" s="2" t="s">
        <v>28</v>
      </c>
      <c r="B27" s="3">
        <v>8149</v>
      </c>
      <c r="C27" s="3">
        <v>15</v>
      </c>
      <c r="D27" s="3">
        <v>774</v>
      </c>
      <c r="E27" s="3"/>
      <c r="F27" s="3"/>
      <c r="G27" s="3"/>
      <c r="H27" s="17">
        <v>130</v>
      </c>
      <c r="I27" s="3">
        <v>390</v>
      </c>
      <c r="J27" s="3">
        <v>812</v>
      </c>
      <c r="K27" s="3">
        <v>955</v>
      </c>
      <c r="L27" s="3">
        <v>650</v>
      </c>
      <c r="M27" s="3">
        <v>682</v>
      </c>
      <c r="N27" s="3">
        <v>422</v>
      </c>
      <c r="O27" s="3">
        <v>21340</v>
      </c>
      <c r="P27" s="3">
        <v>440</v>
      </c>
      <c r="Q27" s="3">
        <v>540</v>
      </c>
    </row>
    <row r="28" spans="1:17" x14ac:dyDescent="0.45">
      <c r="A28" s="2" t="s">
        <v>29</v>
      </c>
      <c r="B28" s="3">
        <v>10592</v>
      </c>
      <c r="C28" s="3">
        <v>13</v>
      </c>
      <c r="D28" s="3">
        <v>781</v>
      </c>
      <c r="E28" s="3"/>
      <c r="F28" s="3"/>
      <c r="G28" s="3"/>
      <c r="H28" s="17">
        <v>132</v>
      </c>
      <c r="I28" s="3">
        <v>396</v>
      </c>
      <c r="J28" s="3">
        <v>825</v>
      </c>
      <c r="K28" s="3">
        <v>970</v>
      </c>
      <c r="L28" s="3">
        <v>660</v>
      </c>
      <c r="M28" s="3">
        <v>693</v>
      </c>
      <c r="N28" s="3">
        <v>448</v>
      </c>
      <c r="O28" s="3">
        <v>22102</v>
      </c>
      <c r="P28" s="3">
        <v>447</v>
      </c>
      <c r="Q28" s="3">
        <v>548</v>
      </c>
    </row>
    <row r="29" spans="1:17" x14ac:dyDescent="0.45">
      <c r="A29" s="2" t="s">
        <v>30</v>
      </c>
      <c r="B29" s="3">
        <v>7229</v>
      </c>
      <c r="C29" s="3">
        <v>14</v>
      </c>
      <c r="D29" s="3">
        <v>799</v>
      </c>
      <c r="E29" s="3"/>
      <c r="F29" s="3"/>
      <c r="G29" s="3"/>
      <c r="H29" s="3">
        <v>133</v>
      </c>
      <c r="I29" s="3">
        <v>399</v>
      </c>
      <c r="J29" s="3">
        <v>831</v>
      </c>
      <c r="K29" s="3">
        <v>977</v>
      </c>
      <c r="L29" s="3">
        <v>665</v>
      </c>
      <c r="M29" s="3">
        <v>698</v>
      </c>
      <c r="N29" s="3">
        <v>452</v>
      </c>
      <c r="O29" s="3">
        <v>21272</v>
      </c>
      <c r="P29" s="3">
        <v>450</v>
      </c>
      <c r="Q29" s="3">
        <v>553</v>
      </c>
    </row>
    <row r="30" spans="1:17" x14ac:dyDescent="0.45">
      <c r="A30" s="2" t="s">
        <v>31</v>
      </c>
      <c r="B30" s="3">
        <v>7646</v>
      </c>
      <c r="C30" s="3">
        <v>14</v>
      </c>
      <c r="D30" s="3">
        <v>866</v>
      </c>
      <c r="E30" s="3"/>
      <c r="F30" s="3"/>
      <c r="G30" s="3"/>
      <c r="H30" s="17">
        <v>131</v>
      </c>
      <c r="I30" s="3">
        <v>393</v>
      </c>
      <c r="J30" s="3">
        <v>818</v>
      </c>
      <c r="K30" s="3">
        <v>962</v>
      </c>
      <c r="L30" s="3">
        <v>655</v>
      </c>
      <c r="M30" s="3">
        <v>687</v>
      </c>
      <c r="N30" s="3">
        <v>445</v>
      </c>
      <c r="O30" s="3">
        <v>21741</v>
      </c>
      <c r="P30" s="3">
        <v>443</v>
      </c>
      <c r="Q30" s="3">
        <v>544</v>
      </c>
    </row>
    <row r="31" spans="1:17" x14ac:dyDescent="0.45">
      <c r="A31" s="2" t="s">
        <v>32</v>
      </c>
      <c r="B31" s="3">
        <v>10938</v>
      </c>
      <c r="C31" s="3">
        <v>14</v>
      </c>
      <c r="D31" s="3">
        <v>1093</v>
      </c>
      <c r="E31" s="3">
        <v>1</v>
      </c>
      <c r="F31" s="3">
        <v>131</v>
      </c>
      <c r="G31" s="3">
        <v>2</v>
      </c>
      <c r="H31" s="3">
        <v>133</v>
      </c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45">
      <c r="A32" s="2" t="s">
        <v>34</v>
      </c>
      <c r="B32" s="3">
        <v>8540</v>
      </c>
      <c r="C32" s="3">
        <v>14</v>
      </c>
      <c r="D32" s="3">
        <v>906</v>
      </c>
      <c r="E32" s="3"/>
      <c r="F32" s="3"/>
      <c r="G32" s="3"/>
      <c r="H32" s="18">
        <v>133</v>
      </c>
      <c r="I32" s="3">
        <v>399</v>
      </c>
      <c r="J32" s="3">
        <v>831</v>
      </c>
      <c r="K32" s="3">
        <v>977</v>
      </c>
      <c r="L32" s="3">
        <v>665</v>
      </c>
      <c r="M32" s="3">
        <v>698</v>
      </c>
      <c r="N32" s="3">
        <v>452</v>
      </c>
      <c r="O32" s="3">
        <v>19415</v>
      </c>
      <c r="P32" s="3">
        <v>450</v>
      </c>
      <c r="Q32" s="3">
        <v>553</v>
      </c>
    </row>
    <row r="33" spans="1:17" x14ac:dyDescent="0.45">
      <c r="A33" s="2" t="s">
        <v>35</v>
      </c>
      <c r="B33" s="3">
        <v>7917</v>
      </c>
      <c r="C33" s="3">
        <v>13</v>
      </c>
      <c r="D33" s="3">
        <v>1039</v>
      </c>
      <c r="E33" s="3"/>
      <c r="F33" s="3"/>
      <c r="G33" s="3"/>
      <c r="H33" s="3">
        <v>130</v>
      </c>
      <c r="I33" s="3"/>
      <c r="J33" s="3"/>
      <c r="K33" s="3"/>
      <c r="L33" s="3"/>
      <c r="M33" s="3"/>
      <c r="N33" s="3"/>
      <c r="O33" s="3"/>
      <c r="P33" s="3"/>
      <c r="Q33" s="3"/>
    </row>
    <row r="34" spans="1:17" x14ac:dyDescent="0.45">
      <c r="A34" s="2" t="s">
        <v>36</v>
      </c>
      <c r="B34" s="3">
        <v>6563</v>
      </c>
      <c r="C34" s="3">
        <v>13</v>
      </c>
      <c r="D34" s="3">
        <v>663</v>
      </c>
      <c r="E34" s="3"/>
      <c r="F34" s="3"/>
      <c r="G34" s="3"/>
      <c r="H34" s="3">
        <v>133</v>
      </c>
      <c r="I34" s="3"/>
      <c r="J34" s="3"/>
      <c r="K34" s="3"/>
      <c r="L34" s="3"/>
      <c r="M34" s="3"/>
      <c r="N34" s="3"/>
      <c r="O34" s="3"/>
      <c r="P34" s="3"/>
      <c r="Q34" s="3"/>
    </row>
    <row r="35" spans="1:17" x14ac:dyDescent="0.45">
      <c r="A35" s="2" t="s">
        <v>37</v>
      </c>
      <c r="B35" s="3">
        <v>8916</v>
      </c>
      <c r="C35" s="3">
        <v>15</v>
      </c>
      <c r="D35" s="3">
        <v>1028</v>
      </c>
      <c r="E35" s="3"/>
      <c r="F35" s="3"/>
      <c r="G35" s="3"/>
      <c r="H35" s="3">
        <v>130</v>
      </c>
      <c r="I35" s="3"/>
      <c r="J35" s="3"/>
      <c r="K35" s="3"/>
      <c r="L35" s="3"/>
      <c r="M35" s="3"/>
      <c r="N35" s="3"/>
      <c r="O35" s="3"/>
      <c r="P35" s="3"/>
      <c r="Q35" s="3"/>
    </row>
    <row r="36" spans="1:17" x14ac:dyDescent="0.45">
      <c r="A36" s="2" t="s">
        <v>38</v>
      </c>
      <c r="B36" s="3">
        <v>10132</v>
      </c>
      <c r="C36" s="3">
        <v>13</v>
      </c>
      <c r="D36" s="3">
        <v>915</v>
      </c>
      <c r="E36" s="3"/>
      <c r="F36" s="3"/>
      <c r="G36" s="3"/>
      <c r="H36" s="17">
        <v>134</v>
      </c>
      <c r="I36" s="3">
        <v>402</v>
      </c>
      <c r="J36" s="3">
        <v>837</v>
      </c>
      <c r="K36" s="3">
        <v>984</v>
      </c>
      <c r="L36" s="3">
        <v>670</v>
      </c>
      <c r="M36" s="3">
        <v>703</v>
      </c>
      <c r="N36" s="3">
        <v>455</v>
      </c>
      <c r="O36" s="3">
        <v>23346</v>
      </c>
      <c r="P36" s="3">
        <v>453</v>
      </c>
      <c r="Q36" s="3">
        <v>557</v>
      </c>
    </row>
    <row r="37" spans="1:17" x14ac:dyDescent="0.45">
      <c r="A37" s="2" t="s">
        <v>39</v>
      </c>
      <c r="B37" s="3">
        <v>7842</v>
      </c>
      <c r="C37" s="3">
        <v>16</v>
      </c>
      <c r="D37" s="3">
        <v>804</v>
      </c>
      <c r="E37" s="3"/>
      <c r="F37" s="3"/>
      <c r="G37" s="3"/>
      <c r="H37" s="3">
        <v>134</v>
      </c>
      <c r="I37" s="3"/>
      <c r="J37" s="3"/>
      <c r="K37" s="3"/>
      <c r="L37" s="3"/>
      <c r="M37" s="3"/>
      <c r="N37" s="3"/>
      <c r="O37" s="3"/>
      <c r="P37" s="3"/>
      <c r="Q37" s="3"/>
    </row>
    <row r="38" spans="1:17" x14ac:dyDescent="0.45">
      <c r="A38" s="2" t="s">
        <v>40</v>
      </c>
      <c r="B38" s="3">
        <v>8483</v>
      </c>
      <c r="C38" s="3">
        <v>15</v>
      </c>
      <c r="D38" s="3">
        <v>1097</v>
      </c>
      <c r="E38" s="3"/>
      <c r="F38" s="3"/>
      <c r="G38" s="3"/>
      <c r="H38" s="3">
        <v>133</v>
      </c>
      <c r="I38" s="3"/>
      <c r="J38" s="3"/>
      <c r="K38" s="3"/>
      <c r="L38" s="3"/>
      <c r="M38" s="3"/>
      <c r="N38" s="3"/>
      <c r="O38" s="3">
        <v>20308</v>
      </c>
      <c r="P38" s="3"/>
      <c r="Q38" s="3"/>
    </row>
    <row r="39" spans="1:17" x14ac:dyDescent="0.45">
      <c r="A39" s="2" t="s">
        <v>41</v>
      </c>
      <c r="B39" s="3">
        <v>10693</v>
      </c>
      <c r="C39" s="3">
        <v>14</v>
      </c>
      <c r="D39" s="3">
        <v>686</v>
      </c>
      <c r="E39" s="3"/>
      <c r="F39" s="3"/>
      <c r="G39" s="3"/>
      <c r="H39" s="3">
        <v>131</v>
      </c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45">
      <c r="A40" s="2" t="s">
        <v>42</v>
      </c>
      <c r="B40" s="3">
        <v>10670</v>
      </c>
      <c r="C40" s="3">
        <v>13</v>
      </c>
      <c r="D40" s="3">
        <v>679</v>
      </c>
      <c r="E40" s="3"/>
      <c r="F40" s="3"/>
      <c r="G40" s="3"/>
      <c r="H40" s="3">
        <v>133</v>
      </c>
      <c r="I40" s="3"/>
      <c r="J40" s="3"/>
      <c r="K40" s="3"/>
      <c r="L40" s="3"/>
      <c r="M40" s="3"/>
      <c r="N40" s="3"/>
      <c r="O40" s="3">
        <v>19341</v>
      </c>
      <c r="P40" s="3"/>
      <c r="Q40" s="3"/>
    </row>
    <row r="41" spans="1:17" x14ac:dyDescent="0.45">
      <c r="A41" s="2" t="s">
        <v>43</v>
      </c>
      <c r="B41" s="3">
        <v>8288</v>
      </c>
      <c r="C41" s="3">
        <v>16</v>
      </c>
      <c r="D41" s="3">
        <v>993</v>
      </c>
      <c r="E41" s="3">
        <v>1</v>
      </c>
      <c r="F41" s="3">
        <v>132</v>
      </c>
      <c r="G41" s="3">
        <v>2</v>
      </c>
      <c r="H41" s="3">
        <v>133</v>
      </c>
      <c r="I41" s="3"/>
      <c r="J41" s="3"/>
      <c r="K41" s="3"/>
      <c r="L41" s="3"/>
      <c r="M41" s="3"/>
      <c r="N41" s="3"/>
      <c r="O41" s="3">
        <v>19270</v>
      </c>
      <c r="P41" s="3"/>
      <c r="Q41" s="3"/>
    </row>
    <row r="42" spans="1:17" x14ac:dyDescent="0.45">
      <c r="A42" s="2" t="s">
        <v>44</v>
      </c>
      <c r="B42" s="3">
        <v>10945</v>
      </c>
      <c r="C42" s="3">
        <v>13</v>
      </c>
      <c r="D42" s="3">
        <v>868</v>
      </c>
      <c r="E42" s="3"/>
      <c r="F42" s="3"/>
      <c r="G42" s="3"/>
      <c r="H42" s="3">
        <v>134</v>
      </c>
      <c r="I42" s="3"/>
      <c r="J42" s="3"/>
      <c r="K42" s="3"/>
      <c r="L42" s="3"/>
      <c r="M42" s="3"/>
      <c r="N42" s="3"/>
      <c r="O42" s="3">
        <v>19611</v>
      </c>
      <c r="P42" s="3"/>
      <c r="Q42" s="3"/>
    </row>
    <row r="43" spans="1:17" x14ac:dyDescent="0.45">
      <c r="A43" s="2" t="s">
        <v>45</v>
      </c>
      <c r="B43" s="3">
        <v>6796</v>
      </c>
      <c r="C43" s="3">
        <v>13</v>
      </c>
      <c r="D43" s="3">
        <v>1065</v>
      </c>
      <c r="E43" s="3">
        <v>1</v>
      </c>
      <c r="F43" s="3">
        <v>123</v>
      </c>
      <c r="G43" s="3">
        <v>2</v>
      </c>
      <c r="H43" s="3">
        <v>132</v>
      </c>
      <c r="I43" s="3"/>
      <c r="J43" s="3"/>
      <c r="K43" s="3"/>
      <c r="L43" s="3"/>
      <c r="M43" s="3"/>
      <c r="N43" s="3"/>
      <c r="O43" s="3">
        <v>18723</v>
      </c>
      <c r="P43" s="3"/>
      <c r="Q43" s="3"/>
    </row>
    <row r="44" spans="1:17" x14ac:dyDescent="0.45">
      <c r="A44" s="2" t="s">
        <v>46</v>
      </c>
      <c r="B44" s="3">
        <v>6984</v>
      </c>
      <c r="C44" s="3">
        <v>14</v>
      </c>
      <c r="D44" s="3">
        <v>972</v>
      </c>
      <c r="E44" s="3"/>
      <c r="F44" s="3"/>
      <c r="G44" s="3"/>
      <c r="H44" s="3">
        <v>132</v>
      </c>
      <c r="I44" s="3"/>
      <c r="J44" s="3"/>
      <c r="K44" s="3"/>
      <c r="L44" s="3"/>
      <c r="M44" s="3"/>
      <c r="N44" s="3"/>
      <c r="O44" s="3">
        <v>19701</v>
      </c>
      <c r="P44" s="3"/>
      <c r="Q44" s="3"/>
    </row>
    <row r="45" spans="1:17" x14ac:dyDescent="0.45">
      <c r="A45" s="2" t="s">
        <v>47</v>
      </c>
      <c r="B45" s="3">
        <v>9303</v>
      </c>
      <c r="C45" s="3">
        <v>14</v>
      </c>
      <c r="D45" s="3">
        <v>1024</v>
      </c>
      <c r="E45" s="3"/>
      <c r="F45" s="3"/>
      <c r="G45" s="3"/>
      <c r="H45" s="3">
        <v>131</v>
      </c>
      <c r="I45" s="3"/>
      <c r="J45" s="3"/>
      <c r="K45" s="3"/>
      <c r="L45" s="3"/>
      <c r="M45" s="3"/>
      <c r="N45" s="3"/>
      <c r="O45" s="3">
        <v>20746</v>
      </c>
      <c r="P45" s="3"/>
      <c r="Q45" s="3"/>
    </row>
    <row r="46" spans="1:17" x14ac:dyDescent="0.45">
      <c r="A46" s="2" t="s">
        <v>48</v>
      </c>
      <c r="B46" s="3">
        <v>10585</v>
      </c>
      <c r="C46" s="3">
        <v>13</v>
      </c>
      <c r="D46" s="3">
        <v>893</v>
      </c>
      <c r="E46" s="3">
        <v>1</v>
      </c>
      <c r="F46" s="3">
        <v>120</v>
      </c>
      <c r="G46" s="3">
        <v>2</v>
      </c>
      <c r="H46" s="3">
        <v>131</v>
      </c>
      <c r="I46" s="3"/>
      <c r="J46" s="3"/>
      <c r="K46" s="3"/>
      <c r="L46" s="3"/>
      <c r="M46" s="3"/>
      <c r="N46" s="3"/>
      <c r="O46" s="3">
        <v>18388</v>
      </c>
      <c r="P46" s="3"/>
      <c r="Q46" s="3"/>
    </row>
    <row r="47" spans="1:17" x14ac:dyDescent="0.45">
      <c r="A47" s="2" t="s">
        <v>49</v>
      </c>
      <c r="B47" s="3">
        <v>7348</v>
      </c>
      <c r="C47" s="3">
        <v>15</v>
      </c>
      <c r="D47" s="3">
        <v>749</v>
      </c>
      <c r="E47" s="3"/>
      <c r="F47" s="3"/>
      <c r="G47" s="3"/>
      <c r="H47" s="3">
        <v>131</v>
      </c>
      <c r="I47" s="3"/>
      <c r="J47" s="3"/>
      <c r="K47" s="3"/>
      <c r="L47" s="3"/>
      <c r="M47" s="3"/>
      <c r="N47" s="3"/>
      <c r="O47" s="3">
        <v>19643</v>
      </c>
      <c r="P47" s="3"/>
      <c r="Q47" s="3"/>
    </row>
    <row r="48" spans="1:17" x14ac:dyDescent="0.45">
      <c r="A48" s="2" t="s">
        <v>50</v>
      </c>
      <c r="B48" s="3">
        <v>9880</v>
      </c>
      <c r="C48" s="3">
        <v>15</v>
      </c>
      <c r="D48" s="3">
        <v>1065</v>
      </c>
      <c r="E48" s="3"/>
      <c r="F48" s="3"/>
      <c r="G48" s="3"/>
      <c r="H48" s="3">
        <v>131</v>
      </c>
      <c r="I48" s="3"/>
      <c r="J48" s="3"/>
      <c r="K48" s="3"/>
      <c r="L48" s="3"/>
      <c r="M48" s="3"/>
      <c r="N48" s="3"/>
      <c r="O48" s="3">
        <v>19884</v>
      </c>
      <c r="P48" s="3"/>
      <c r="Q48" s="3"/>
    </row>
    <row r="49" spans="1:17" x14ac:dyDescent="0.45">
      <c r="A49" s="2" t="s">
        <v>51</v>
      </c>
      <c r="B49" s="3">
        <v>6965</v>
      </c>
      <c r="C49" s="3">
        <v>13</v>
      </c>
      <c r="D49" s="3">
        <v>849</v>
      </c>
      <c r="E49" s="3"/>
      <c r="F49" s="3"/>
      <c r="G49" s="3"/>
      <c r="H49" s="3">
        <v>131</v>
      </c>
      <c r="I49" s="3"/>
      <c r="J49" s="3"/>
      <c r="K49" s="3"/>
      <c r="L49" s="3"/>
      <c r="M49" s="3"/>
      <c r="N49" s="3"/>
      <c r="O49" s="3">
        <v>19845</v>
      </c>
      <c r="P49" s="3"/>
      <c r="Q49" s="3"/>
    </row>
    <row r="50" spans="1:17" x14ac:dyDescent="0.45">
      <c r="A50" s="2" t="s">
        <v>52</v>
      </c>
      <c r="B50" s="3">
        <v>10490</v>
      </c>
      <c r="C50" s="3">
        <v>13</v>
      </c>
      <c r="D50" s="3">
        <v>843</v>
      </c>
      <c r="E50" s="3"/>
      <c r="F50" s="3"/>
      <c r="G50" s="3"/>
      <c r="H50" s="3">
        <v>130</v>
      </c>
      <c r="I50" s="3"/>
      <c r="J50" s="3"/>
      <c r="K50" s="3"/>
      <c r="L50" s="3"/>
      <c r="M50" s="3"/>
      <c r="N50" s="3"/>
      <c r="O50" s="3">
        <v>22520</v>
      </c>
      <c r="P50" s="3"/>
      <c r="Q50" s="3"/>
    </row>
    <row r="51" spans="1:17" x14ac:dyDescent="0.45">
      <c r="A51" s="2" t="s">
        <v>53</v>
      </c>
      <c r="B51" s="3">
        <v>6612</v>
      </c>
      <c r="C51" s="3">
        <v>14</v>
      </c>
      <c r="D51" s="3">
        <v>812</v>
      </c>
      <c r="E51" s="3">
        <v>1</v>
      </c>
      <c r="F51" s="3">
        <v>131</v>
      </c>
      <c r="G51" s="3">
        <v>1</v>
      </c>
      <c r="H51" s="3">
        <v>132</v>
      </c>
      <c r="I51" s="3"/>
      <c r="J51" s="3"/>
      <c r="K51" s="3"/>
      <c r="L51" s="3"/>
      <c r="M51" s="3"/>
      <c r="N51" s="3"/>
      <c r="O51" s="3">
        <v>18939</v>
      </c>
      <c r="P51" s="3"/>
      <c r="Q51" s="3"/>
    </row>
    <row r="52" spans="1:17" x14ac:dyDescent="0.45">
      <c r="A52" s="2" t="s">
        <v>54</v>
      </c>
      <c r="B52" s="3">
        <v>7050</v>
      </c>
      <c r="C52" s="3">
        <v>14</v>
      </c>
      <c r="D52" s="3">
        <v>808</v>
      </c>
      <c r="E52" s="3"/>
      <c r="F52" s="3"/>
      <c r="G52" s="3"/>
      <c r="H52" s="3">
        <v>132</v>
      </c>
      <c r="I52" s="3"/>
      <c r="J52" s="3"/>
      <c r="K52" s="3"/>
      <c r="L52" s="3"/>
      <c r="M52" s="3"/>
      <c r="N52" s="3"/>
      <c r="O52" s="3">
        <v>19283</v>
      </c>
      <c r="P52" s="3"/>
      <c r="Q52" s="3"/>
    </row>
    <row r="53" spans="1:17" x14ac:dyDescent="0.45">
      <c r="A53" s="2" t="s">
        <v>55</v>
      </c>
      <c r="B53" s="3">
        <v>10365</v>
      </c>
      <c r="C53" s="3">
        <v>14</v>
      </c>
      <c r="D53" s="3">
        <v>719</v>
      </c>
      <c r="E53" s="3"/>
      <c r="F53" s="3"/>
      <c r="G53" s="3"/>
      <c r="H53" s="3">
        <v>134</v>
      </c>
      <c r="I53" s="3"/>
      <c r="J53" s="3"/>
      <c r="K53" s="3"/>
      <c r="L53" s="3"/>
      <c r="M53" s="3"/>
      <c r="N53" s="3"/>
      <c r="O53" s="3">
        <v>23008</v>
      </c>
      <c r="P53" s="3"/>
      <c r="Q53" s="3"/>
    </row>
    <row r="54" spans="1:17" x14ac:dyDescent="0.45">
      <c r="A54" s="2" t="s">
        <v>56</v>
      </c>
      <c r="B54" s="3">
        <v>8796</v>
      </c>
      <c r="C54" s="3">
        <v>15</v>
      </c>
      <c r="D54" s="3">
        <v>1050</v>
      </c>
      <c r="E54" s="3"/>
      <c r="F54" s="3"/>
      <c r="G54" s="3"/>
      <c r="H54" s="3">
        <v>132</v>
      </c>
      <c r="I54" s="3"/>
      <c r="J54" s="3"/>
      <c r="K54" s="3"/>
      <c r="L54" s="3"/>
      <c r="M54" s="3"/>
      <c r="N54" s="3"/>
      <c r="O54" s="3">
        <v>22898</v>
      </c>
      <c r="P54" s="3"/>
      <c r="Q54" s="3"/>
    </row>
    <row r="55" spans="1:17" x14ac:dyDescent="0.45">
      <c r="A55" s="2" t="s">
        <v>57</v>
      </c>
      <c r="B55" s="3">
        <v>7128</v>
      </c>
      <c r="C55" s="3">
        <v>14</v>
      </c>
      <c r="D55" s="3">
        <v>817</v>
      </c>
      <c r="E55" s="3"/>
      <c r="F55" s="3"/>
      <c r="G55" s="3"/>
      <c r="H55" s="3">
        <v>133</v>
      </c>
      <c r="I55" s="3"/>
      <c r="J55" s="3"/>
      <c r="K55" s="3"/>
      <c r="L55" s="3"/>
      <c r="M55" s="3"/>
      <c r="N55" s="3"/>
      <c r="O55" s="3">
        <v>21720</v>
      </c>
      <c r="P55" s="3"/>
      <c r="Q55" s="3"/>
    </row>
    <row r="56" spans="1:17" x14ac:dyDescent="0.45">
      <c r="A56" s="2" t="s">
        <v>58</v>
      </c>
      <c r="B56" s="3">
        <v>6745</v>
      </c>
      <c r="C56" s="3">
        <v>14</v>
      </c>
      <c r="D56" s="3">
        <v>767</v>
      </c>
      <c r="E56" s="3"/>
      <c r="F56" s="3"/>
      <c r="G56" s="3"/>
      <c r="H56" s="3">
        <v>131</v>
      </c>
      <c r="I56" s="3"/>
      <c r="J56" s="3"/>
      <c r="K56" s="3"/>
      <c r="L56" s="3"/>
      <c r="M56" s="3"/>
      <c r="N56" s="3"/>
      <c r="O56" s="3">
        <v>19806</v>
      </c>
      <c r="P56" s="3"/>
      <c r="Q56" s="3"/>
    </row>
    <row r="57" spans="1:17" x14ac:dyDescent="0.45">
      <c r="A57" s="2" t="s">
        <v>59</v>
      </c>
      <c r="B57" s="3">
        <v>8273</v>
      </c>
      <c r="C57" s="3">
        <v>15</v>
      </c>
      <c r="D57" s="3">
        <v>778</v>
      </c>
      <c r="E57" s="3"/>
      <c r="F57" s="3"/>
      <c r="G57" s="3"/>
      <c r="H57" s="3">
        <v>131</v>
      </c>
      <c r="I57" s="3"/>
      <c r="J57" s="3"/>
      <c r="K57" s="3"/>
      <c r="L57" s="3"/>
      <c r="M57" s="3"/>
      <c r="N57" s="3"/>
      <c r="O57" s="3">
        <v>20399</v>
      </c>
      <c r="P57" s="3"/>
      <c r="Q57" s="3"/>
    </row>
    <row r="58" spans="1:17" x14ac:dyDescent="0.45">
      <c r="A58" s="2" t="s">
        <v>60</v>
      </c>
      <c r="B58" s="3">
        <v>9700</v>
      </c>
      <c r="C58" s="3">
        <v>15</v>
      </c>
      <c r="D58" s="3">
        <v>670</v>
      </c>
      <c r="E58" s="3"/>
      <c r="F58" s="3"/>
      <c r="G58" s="3"/>
      <c r="H58" s="3">
        <v>130</v>
      </c>
      <c r="I58" s="3"/>
      <c r="J58" s="3"/>
      <c r="K58" s="3"/>
      <c r="L58" s="3"/>
      <c r="M58" s="3"/>
      <c r="N58" s="3"/>
      <c r="O58" s="3">
        <v>19947</v>
      </c>
      <c r="P58" s="3"/>
      <c r="Q58" s="3"/>
    </row>
    <row r="59" spans="1:17" x14ac:dyDescent="0.45">
      <c r="A59" s="2" t="s">
        <v>61</v>
      </c>
      <c r="B59" s="3">
        <v>9872</v>
      </c>
      <c r="C59" s="3">
        <v>15</v>
      </c>
      <c r="D59" s="3">
        <v>1035</v>
      </c>
      <c r="E59" s="3"/>
      <c r="F59" s="3"/>
      <c r="G59" s="3"/>
      <c r="H59" s="3">
        <v>134</v>
      </c>
      <c r="I59" s="3"/>
      <c r="J59" s="3"/>
      <c r="K59" s="3"/>
      <c r="L59" s="3"/>
      <c r="M59" s="3"/>
      <c r="N59" s="3"/>
      <c r="O59" s="3">
        <v>20155</v>
      </c>
      <c r="P59" s="3"/>
      <c r="Q59" s="3"/>
    </row>
    <row r="60" spans="1:17" x14ac:dyDescent="0.45">
      <c r="A60" s="2" t="s">
        <v>62</v>
      </c>
      <c r="B60" s="3">
        <v>6597</v>
      </c>
      <c r="C60" s="3">
        <v>14</v>
      </c>
      <c r="D60" s="3">
        <v>1033</v>
      </c>
      <c r="E60" s="3">
        <v>1</v>
      </c>
      <c r="F60" s="3">
        <v>120</v>
      </c>
      <c r="G60" s="3">
        <v>2</v>
      </c>
      <c r="H60" s="3">
        <v>130</v>
      </c>
      <c r="I60" s="3"/>
      <c r="J60" s="3"/>
      <c r="K60" s="3"/>
      <c r="L60" s="3"/>
      <c r="M60" s="3"/>
      <c r="N60" s="3"/>
      <c r="O60" s="3">
        <v>22570</v>
      </c>
      <c r="P60" s="3"/>
      <c r="Q60" s="3"/>
    </row>
    <row r="61" spans="1:17" x14ac:dyDescent="0.45">
      <c r="A61" s="2" t="s">
        <v>63</v>
      </c>
      <c r="B61" s="3">
        <v>8227</v>
      </c>
      <c r="C61" s="3">
        <v>15</v>
      </c>
      <c r="D61" s="3">
        <v>985</v>
      </c>
      <c r="E61" s="3"/>
      <c r="F61" s="3"/>
      <c r="G61" s="3"/>
      <c r="H61" s="3">
        <v>134</v>
      </c>
      <c r="I61" s="3"/>
      <c r="J61" s="3"/>
      <c r="K61" s="3"/>
      <c r="L61" s="3"/>
      <c r="M61" s="3"/>
      <c r="N61" s="3"/>
      <c r="O61" s="3">
        <v>20721</v>
      </c>
      <c r="P61" s="3"/>
      <c r="Q61" s="3"/>
    </row>
    <row r="62" spans="1:17" x14ac:dyDescent="0.45">
      <c r="A62" s="2" t="s">
        <v>64</v>
      </c>
      <c r="B62" s="3">
        <v>9070</v>
      </c>
      <c r="C62" s="3">
        <v>15</v>
      </c>
      <c r="D62" s="3">
        <v>992</v>
      </c>
      <c r="E62" s="3">
        <v>1</v>
      </c>
      <c r="F62" s="3">
        <v>125</v>
      </c>
      <c r="G62" s="3">
        <v>2</v>
      </c>
      <c r="H62" s="3">
        <v>131</v>
      </c>
      <c r="I62" s="3"/>
      <c r="J62" s="3"/>
      <c r="K62" s="3"/>
      <c r="L62" s="3"/>
      <c r="M62" s="3"/>
      <c r="N62" s="3"/>
      <c r="O62" s="3">
        <v>22795</v>
      </c>
      <c r="P62" s="3"/>
      <c r="Q62" s="3"/>
    </row>
    <row r="63" spans="1:17" x14ac:dyDescent="0.45">
      <c r="A63" s="2" t="s">
        <v>65</v>
      </c>
      <c r="B63" s="3">
        <v>7183</v>
      </c>
      <c r="C63" s="3">
        <v>15</v>
      </c>
      <c r="D63" s="3">
        <v>898</v>
      </c>
      <c r="E63" s="3"/>
      <c r="F63" s="3"/>
      <c r="G63" s="3"/>
      <c r="H63" s="3">
        <v>133</v>
      </c>
      <c r="I63" s="3"/>
      <c r="J63" s="3"/>
      <c r="K63" s="3"/>
      <c r="L63" s="3"/>
      <c r="M63" s="3"/>
      <c r="N63" s="3"/>
      <c r="O63" s="3">
        <v>22626</v>
      </c>
      <c r="P63" s="3"/>
      <c r="Q63" s="3"/>
    </row>
    <row r="64" spans="1:17" x14ac:dyDescent="0.45">
      <c r="A64" s="2" t="s">
        <v>66</v>
      </c>
      <c r="B64" s="3">
        <v>8393</v>
      </c>
      <c r="C64" s="3">
        <v>16</v>
      </c>
      <c r="D64" s="3">
        <v>1048</v>
      </c>
      <c r="E64" s="3"/>
      <c r="F64" s="3"/>
      <c r="G64" s="3"/>
      <c r="H64" s="3">
        <v>134</v>
      </c>
      <c r="I64" s="3"/>
      <c r="J64" s="3"/>
      <c r="K64" s="3"/>
      <c r="L64" s="3"/>
      <c r="M64" s="3"/>
      <c r="N64" s="3"/>
      <c r="O64" s="3">
        <v>21921</v>
      </c>
      <c r="P64" s="3"/>
      <c r="Q64" s="3"/>
    </row>
    <row r="65" spans="1:17" x14ac:dyDescent="0.45">
      <c r="A65" s="2" t="s">
        <v>67</v>
      </c>
      <c r="B65" s="3">
        <v>8508</v>
      </c>
      <c r="C65" s="3">
        <v>15</v>
      </c>
      <c r="D65" s="3">
        <v>849</v>
      </c>
      <c r="E65" s="3"/>
      <c r="F65" s="3"/>
      <c r="G65" s="3"/>
      <c r="H65" s="3">
        <v>130</v>
      </c>
      <c r="I65" s="3">
        <v>390</v>
      </c>
      <c r="J65" s="3">
        <v>812</v>
      </c>
      <c r="K65" s="3">
        <v>955</v>
      </c>
      <c r="L65" s="3">
        <v>650</v>
      </c>
      <c r="M65" s="3">
        <v>682</v>
      </c>
      <c r="N65" s="3">
        <v>442</v>
      </c>
      <c r="O65" s="3">
        <v>19584</v>
      </c>
      <c r="P65" s="3">
        <v>440</v>
      </c>
      <c r="Q65" s="3">
        <v>540</v>
      </c>
    </row>
    <row r="66" spans="1:17" x14ac:dyDescent="0.45">
      <c r="A66" s="2" t="s">
        <v>68</v>
      </c>
      <c r="B66" s="3">
        <v>8516</v>
      </c>
      <c r="C66" s="3">
        <v>13</v>
      </c>
      <c r="D66" s="3">
        <v>843</v>
      </c>
      <c r="E66" s="3"/>
      <c r="F66" s="3"/>
      <c r="G66" s="3"/>
      <c r="H66" s="3">
        <v>132</v>
      </c>
      <c r="I66" s="3"/>
      <c r="J66" s="3"/>
      <c r="K66" s="3"/>
      <c r="L66" s="3"/>
      <c r="M66" s="3"/>
      <c r="N66" s="3"/>
      <c r="O66" s="3">
        <v>21417</v>
      </c>
      <c r="P66" s="3"/>
      <c r="Q66" s="3"/>
    </row>
    <row r="67" spans="1:17" x14ac:dyDescent="0.45">
      <c r="A67" s="2" t="s">
        <v>69</v>
      </c>
      <c r="B67" s="3">
        <v>7600</v>
      </c>
      <c r="C67" s="3">
        <v>13</v>
      </c>
      <c r="D67" s="3">
        <v>1048</v>
      </c>
      <c r="E67" s="3"/>
      <c r="F67" s="3"/>
      <c r="G67" s="3"/>
      <c r="H67" s="3">
        <v>130</v>
      </c>
      <c r="I67" s="3"/>
      <c r="J67" s="3"/>
      <c r="K67" s="3"/>
      <c r="L67" s="3"/>
      <c r="M67" s="3"/>
      <c r="N67" s="3"/>
      <c r="O67" s="3">
        <v>22403</v>
      </c>
      <c r="P67" s="3"/>
      <c r="Q67" s="3"/>
    </row>
    <row r="68" spans="1:17" x14ac:dyDescent="0.45">
      <c r="A68" s="2" t="s">
        <v>70</v>
      </c>
      <c r="B68" s="3">
        <v>7785</v>
      </c>
      <c r="C68" s="3">
        <v>13</v>
      </c>
      <c r="D68" s="3">
        <v>1082</v>
      </c>
      <c r="E68" s="3">
        <v>1</v>
      </c>
      <c r="F68" s="3">
        <v>133</v>
      </c>
      <c r="G68" s="3">
        <v>2</v>
      </c>
      <c r="H68" s="3">
        <v>132</v>
      </c>
      <c r="I68" s="3"/>
      <c r="J68" s="3"/>
      <c r="K68" s="3"/>
      <c r="L68" s="3"/>
      <c r="M68" s="3"/>
      <c r="N68" s="3"/>
      <c r="O68" s="3">
        <v>21276</v>
      </c>
      <c r="P68" s="3"/>
      <c r="Q68" s="3"/>
    </row>
    <row r="69" spans="1:17" x14ac:dyDescent="0.45">
      <c r="A69" s="2" t="s">
        <v>71</v>
      </c>
      <c r="B69" s="3">
        <v>7910</v>
      </c>
      <c r="C69" s="3">
        <v>15</v>
      </c>
      <c r="D69" s="3">
        <v>1035</v>
      </c>
      <c r="E69" s="3"/>
      <c r="F69" s="3"/>
      <c r="G69" s="3"/>
      <c r="H69" s="3">
        <v>130</v>
      </c>
      <c r="I69" s="3"/>
      <c r="J69" s="3"/>
      <c r="K69" s="3"/>
      <c r="L69" s="3"/>
      <c r="M69" s="3"/>
      <c r="N69" s="3"/>
      <c r="O69" s="3">
        <v>19140</v>
      </c>
      <c r="P69" s="3"/>
      <c r="Q69" s="3"/>
    </row>
    <row r="70" spans="1:17" x14ac:dyDescent="0.45">
      <c r="A70" s="2" t="s">
        <v>72</v>
      </c>
      <c r="B70" s="3">
        <v>7188</v>
      </c>
      <c r="C70" s="3">
        <v>14</v>
      </c>
      <c r="D70" s="3">
        <v>717</v>
      </c>
      <c r="E70" s="3"/>
      <c r="F70" s="3"/>
      <c r="G70" s="3"/>
      <c r="H70" s="3">
        <v>130</v>
      </c>
      <c r="I70" s="3"/>
      <c r="J70" s="3"/>
      <c r="K70" s="3"/>
      <c r="L70" s="3"/>
      <c r="M70" s="3"/>
      <c r="N70" s="3"/>
      <c r="O70" s="3">
        <v>19829</v>
      </c>
      <c r="P70" s="3"/>
      <c r="Q70" s="3"/>
    </row>
    <row r="71" spans="1:17" x14ac:dyDescent="0.45">
      <c r="A71" s="2" t="s">
        <v>73</v>
      </c>
      <c r="B71" s="3">
        <v>10348</v>
      </c>
      <c r="C71" s="3">
        <v>13</v>
      </c>
      <c r="D71" s="3">
        <v>794</v>
      </c>
      <c r="E71" s="3"/>
      <c r="F71" s="3"/>
      <c r="G71" s="3"/>
      <c r="H71" s="3">
        <v>130</v>
      </c>
      <c r="I71" s="3"/>
      <c r="J71" s="3"/>
      <c r="K71" s="3"/>
      <c r="L71" s="3"/>
      <c r="M71" s="3"/>
      <c r="N71" s="3"/>
      <c r="O71" s="3">
        <v>22455</v>
      </c>
      <c r="P71" s="3"/>
      <c r="Q71" s="3"/>
    </row>
    <row r="72" spans="1:17" x14ac:dyDescent="0.45">
      <c r="A72" s="2" t="s">
        <v>74</v>
      </c>
      <c r="B72" s="3">
        <v>7048</v>
      </c>
      <c r="C72" s="3">
        <v>14</v>
      </c>
      <c r="D72" s="3">
        <v>1073</v>
      </c>
      <c r="E72" s="3">
        <v>1</v>
      </c>
      <c r="F72" s="3">
        <v>126</v>
      </c>
      <c r="G72" s="3">
        <v>1</v>
      </c>
      <c r="H72" s="3">
        <v>133</v>
      </c>
      <c r="I72" s="3"/>
      <c r="J72" s="3"/>
      <c r="K72" s="3"/>
      <c r="L72" s="3"/>
      <c r="M72" s="3"/>
      <c r="N72" s="3"/>
      <c r="O72" s="3">
        <v>21527</v>
      </c>
      <c r="P72" s="3"/>
      <c r="Q72" s="3"/>
    </row>
    <row r="73" spans="1:17" x14ac:dyDescent="0.45">
      <c r="A73" s="2" t="s">
        <v>75</v>
      </c>
      <c r="B73" s="3">
        <v>8296</v>
      </c>
      <c r="C73" s="3">
        <v>14</v>
      </c>
      <c r="D73" s="3">
        <v>1016</v>
      </c>
      <c r="E73" s="3"/>
      <c r="F73" s="3"/>
      <c r="G73" s="3"/>
      <c r="H73" s="3">
        <v>130</v>
      </c>
      <c r="I73" s="3"/>
      <c r="J73" s="3"/>
      <c r="K73" s="3"/>
      <c r="L73" s="3"/>
      <c r="M73" s="3"/>
      <c r="N73" s="3"/>
      <c r="O73" s="3">
        <v>20717</v>
      </c>
      <c r="P73" s="3"/>
      <c r="Q73" s="3"/>
    </row>
    <row r="74" spans="1:17" x14ac:dyDescent="0.45">
      <c r="A74" s="2" t="s">
        <v>76</v>
      </c>
      <c r="B74" s="3">
        <v>7142</v>
      </c>
      <c r="C74" s="3">
        <v>13</v>
      </c>
      <c r="D74" s="3">
        <v>805</v>
      </c>
      <c r="E74" s="3"/>
      <c r="F74" s="3"/>
      <c r="G74" s="3"/>
      <c r="H74" s="3">
        <v>131</v>
      </c>
      <c r="I74" s="3"/>
      <c r="J74" s="3"/>
      <c r="K74" s="3"/>
      <c r="L74" s="3"/>
      <c r="M74" s="3"/>
      <c r="N74" s="3"/>
      <c r="O74" s="3">
        <v>19698</v>
      </c>
      <c r="P74" s="3"/>
      <c r="Q74" s="3"/>
    </row>
    <row r="75" spans="1:17" x14ac:dyDescent="0.45">
      <c r="A75" s="2" t="s">
        <v>77</v>
      </c>
      <c r="B75" s="3">
        <v>10323</v>
      </c>
      <c r="C75" s="3">
        <v>15</v>
      </c>
      <c r="D75" s="3">
        <v>747</v>
      </c>
      <c r="E75" s="3"/>
      <c r="F75" s="3"/>
      <c r="G75" s="3"/>
      <c r="H75" s="3">
        <v>131</v>
      </c>
      <c r="I75" s="3"/>
      <c r="J75" s="3"/>
      <c r="K75" s="3"/>
      <c r="L75" s="3"/>
      <c r="M75" s="3"/>
      <c r="N75" s="3"/>
      <c r="O75" s="3">
        <v>22855</v>
      </c>
      <c r="P75" s="3"/>
      <c r="Q75" s="3"/>
    </row>
    <row r="76" spans="1:17" x14ac:dyDescent="0.45">
      <c r="A76" s="2" t="s">
        <v>78</v>
      </c>
      <c r="B76" s="3">
        <v>6558</v>
      </c>
      <c r="C76" s="3">
        <v>14</v>
      </c>
      <c r="D76" s="3">
        <v>1120</v>
      </c>
      <c r="E76" s="3"/>
      <c r="F76" s="3"/>
      <c r="G76" s="3"/>
      <c r="H76" s="3">
        <v>131</v>
      </c>
      <c r="I76" s="3"/>
      <c r="J76" s="3"/>
      <c r="K76" s="3"/>
      <c r="L76" s="3"/>
      <c r="M76" s="3"/>
      <c r="N76" s="3"/>
      <c r="O76" s="3">
        <v>20193</v>
      </c>
      <c r="P76" s="3"/>
      <c r="Q76" s="3"/>
    </row>
    <row r="77" spans="1:17" x14ac:dyDescent="0.45">
      <c r="A77" s="2" t="s">
        <v>79</v>
      </c>
      <c r="B77" s="3">
        <v>8420</v>
      </c>
      <c r="C77" s="3">
        <v>14</v>
      </c>
      <c r="D77" s="3">
        <v>968</v>
      </c>
      <c r="E77" s="3"/>
      <c r="F77" s="3"/>
      <c r="G77" s="3"/>
      <c r="H77" s="3">
        <v>132</v>
      </c>
      <c r="I77" s="3"/>
      <c r="J77" s="3"/>
      <c r="K77" s="3"/>
      <c r="L77" s="3"/>
      <c r="M77" s="3"/>
      <c r="N77" s="3"/>
      <c r="O77" s="3">
        <v>21266</v>
      </c>
      <c r="P77" s="3"/>
      <c r="Q77" s="3"/>
    </row>
    <row r="78" spans="1:17" x14ac:dyDescent="0.45">
      <c r="A78" s="2" t="s">
        <v>80</v>
      </c>
      <c r="B78" s="3">
        <v>7386</v>
      </c>
      <c r="C78" s="3">
        <v>13</v>
      </c>
      <c r="D78" s="3">
        <v>863</v>
      </c>
      <c r="E78" s="3"/>
      <c r="F78" s="3"/>
      <c r="G78" s="3"/>
      <c r="H78" s="3">
        <v>131</v>
      </c>
      <c r="I78" s="3"/>
      <c r="J78" s="3"/>
      <c r="K78" s="3"/>
      <c r="L78" s="3"/>
      <c r="M78" s="3"/>
      <c r="N78" s="3"/>
      <c r="O78" s="3">
        <v>22948</v>
      </c>
      <c r="P78" s="3"/>
      <c r="Q78" s="3"/>
    </row>
    <row r="79" spans="1:17" x14ac:dyDescent="0.45">
      <c r="A79" s="2" t="s">
        <v>81</v>
      </c>
      <c r="B79" s="3">
        <v>6528</v>
      </c>
      <c r="C79" s="3">
        <v>15</v>
      </c>
      <c r="D79" s="3">
        <v>688</v>
      </c>
      <c r="E79" s="3"/>
      <c r="F79" s="3"/>
      <c r="G79" s="3"/>
      <c r="H79" s="3">
        <v>131</v>
      </c>
      <c r="I79" s="3"/>
      <c r="J79" s="3"/>
      <c r="K79" s="3"/>
      <c r="L79" s="3"/>
      <c r="M79" s="3"/>
      <c r="N79" s="3"/>
      <c r="O79" s="3">
        <v>19488</v>
      </c>
      <c r="P79" s="3"/>
      <c r="Q79" s="3"/>
    </row>
    <row r="80" spans="1:17" x14ac:dyDescent="0.45">
      <c r="A80" s="2" t="s">
        <v>82</v>
      </c>
      <c r="B80" s="3">
        <v>9896</v>
      </c>
      <c r="C80" s="3">
        <v>15</v>
      </c>
      <c r="D80" s="3">
        <v>932</v>
      </c>
      <c r="E80" s="3"/>
      <c r="F80" s="3"/>
      <c r="G80" s="3"/>
      <c r="H80" s="3">
        <v>133</v>
      </c>
      <c r="I80" s="3"/>
      <c r="J80" s="3"/>
      <c r="K80" s="3"/>
      <c r="L80" s="3"/>
      <c r="M80" s="3"/>
      <c r="N80" s="3"/>
      <c r="O80" s="3">
        <v>21970</v>
      </c>
      <c r="P80" s="3"/>
      <c r="Q80" s="3"/>
    </row>
    <row r="81" spans="1:17" x14ac:dyDescent="0.45">
      <c r="A81" s="2" t="s">
        <v>83</v>
      </c>
      <c r="B81" s="3">
        <v>6938</v>
      </c>
      <c r="C81" s="3">
        <v>15</v>
      </c>
      <c r="D81" s="3">
        <v>771</v>
      </c>
      <c r="E81" s="3">
        <v>1</v>
      </c>
      <c r="F81" s="3">
        <v>121</v>
      </c>
      <c r="G81" s="3">
        <v>1</v>
      </c>
      <c r="H81" s="3">
        <v>130</v>
      </c>
      <c r="I81" s="3"/>
      <c r="J81" s="3"/>
      <c r="K81" s="3"/>
      <c r="L81" s="3"/>
      <c r="M81" s="3"/>
      <c r="N81" s="3"/>
      <c r="O81" s="3">
        <v>22484</v>
      </c>
      <c r="P81" s="3"/>
      <c r="Q81" s="3"/>
    </row>
    <row r="82" spans="1:17" x14ac:dyDescent="0.45">
      <c r="A82" s="2" t="s">
        <v>84</v>
      </c>
      <c r="B82" s="3">
        <v>8715</v>
      </c>
      <c r="C82" s="3">
        <v>16</v>
      </c>
      <c r="D82" s="3">
        <v>678</v>
      </c>
      <c r="E82" s="3"/>
      <c r="F82" s="3"/>
      <c r="G82" s="3"/>
      <c r="H82" s="3">
        <v>131</v>
      </c>
      <c r="I82" s="3"/>
      <c r="J82" s="3"/>
      <c r="K82" s="3"/>
      <c r="L82" s="3"/>
      <c r="M82" s="3"/>
      <c r="N82" s="3"/>
      <c r="O82" s="3">
        <v>20311</v>
      </c>
      <c r="P82" s="3"/>
      <c r="Q82" s="3"/>
    </row>
    <row r="83" spans="1:17" x14ac:dyDescent="0.45">
      <c r="A83" s="2" t="s">
        <v>85</v>
      </c>
      <c r="B83" s="3">
        <v>9965</v>
      </c>
      <c r="C83" s="3">
        <v>15</v>
      </c>
      <c r="D83" s="3">
        <v>939</v>
      </c>
      <c r="E83" s="3">
        <v>1</v>
      </c>
      <c r="F83" s="3">
        <v>126</v>
      </c>
      <c r="G83" s="3">
        <v>2</v>
      </c>
      <c r="H83" s="3">
        <v>134</v>
      </c>
      <c r="I83" s="3"/>
      <c r="J83" s="3"/>
      <c r="K83" s="3"/>
      <c r="L83" s="3"/>
      <c r="M83" s="3"/>
      <c r="N83" s="3"/>
      <c r="O83" s="3">
        <v>22294</v>
      </c>
      <c r="P83" s="3"/>
      <c r="Q83" s="3"/>
    </row>
    <row r="84" spans="1:17" x14ac:dyDescent="0.45">
      <c r="A84" s="2" t="s">
        <v>86</v>
      </c>
      <c r="B84" s="3">
        <v>10228</v>
      </c>
      <c r="C84" s="3">
        <v>15</v>
      </c>
      <c r="D84" s="3">
        <v>972</v>
      </c>
      <c r="E84" s="3"/>
      <c r="F84" s="3"/>
      <c r="G84" s="3"/>
      <c r="H84" s="3">
        <v>133</v>
      </c>
      <c r="I84" s="3"/>
      <c r="J84" s="3"/>
      <c r="K84" s="3"/>
      <c r="L84" s="3"/>
      <c r="M84" s="3"/>
      <c r="N84" s="3"/>
      <c r="O84" s="3">
        <v>20503</v>
      </c>
      <c r="P84" s="3"/>
      <c r="Q84" s="3"/>
    </row>
    <row r="85" spans="1:17" x14ac:dyDescent="0.45">
      <c r="A85" s="2" t="s">
        <v>87</v>
      </c>
      <c r="B85" s="3">
        <v>8496</v>
      </c>
      <c r="C85" s="3">
        <v>13</v>
      </c>
      <c r="D85" s="3">
        <v>705</v>
      </c>
      <c r="E85" s="3"/>
      <c r="F85" s="3"/>
      <c r="G85" s="3"/>
      <c r="H85" s="3">
        <v>134</v>
      </c>
      <c r="I85" s="3"/>
      <c r="J85" s="3"/>
      <c r="K85" s="3"/>
      <c r="L85" s="3"/>
      <c r="M85" s="3"/>
      <c r="N85" s="3"/>
      <c r="O85" s="3">
        <v>22534</v>
      </c>
      <c r="P85" s="3"/>
      <c r="Q85" s="3"/>
    </row>
    <row r="86" spans="1:17" x14ac:dyDescent="0.45">
      <c r="A86" s="2" t="s">
        <v>88</v>
      </c>
      <c r="B86" s="3">
        <v>8632</v>
      </c>
      <c r="C86" s="3">
        <v>14</v>
      </c>
      <c r="D86" s="3">
        <v>874</v>
      </c>
      <c r="E86" s="3"/>
      <c r="F86" s="3"/>
      <c r="G86" s="3"/>
      <c r="H86" s="3">
        <v>133</v>
      </c>
      <c r="I86" s="3"/>
      <c r="J86" s="3"/>
      <c r="K86" s="3"/>
      <c r="L86" s="3"/>
      <c r="M86" s="3"/>
      <c r="N86" s="3"/>
      <c r="O86" s="3">
        <v>22765</v>
      </c>
      <c r="P86" s="3"/>
      <c r="Q86" s="3"/>
    </row>
    <row r="87" spans="1:17" x14ac:dyDescent="0.45">
      <c r="A87" s="2" t="s">
        <v>89</v>
      </c>
      <c r="B87" s="3">
        <v>9365</v>
      </c>
      <c r="C87" s="3">
        <v>15</v>
      </c>
      <c r="D87" s="3">
        <v>649</v>
      </c>
      <c r="E87" s="3"/>
      <c r="F87" s="3"/>
      <c r="G87" s="3"/>
      <c r="H87" s="3">
        <v>130</v>
      </c>
      <c r="I87" s="3"/>
      <c r="J87" s="3"/>
      <c r="K87" s="3"/>
      <c r="L87" s="3"/>
      <c r="M87" s="3"/>
      <c r="N87" s="3"/>
      <c r="O87" s="3">
        <v>21036</v>
      </c>
      <c r="P87" s="3"/>
      <c r="Q87" s="3"/>
    </row>
    <row r="88" spans="1:17" x14ac:dyDescent="0.45">
      <c r="A88" s="2" t="s">
        <v>90</v>
      </c>
      <c r="B88" s="3">
        <v>8692</v>
      </c>
      <c r="C88" s="3">
        <v>14</v>
      </c>
      <c r="D88" s="3">
        <v>937</v>
      </c>
      <c r="E88" s="3"/>
      <c r="F88" s="3"/>
      <c r="G88" s="3"/>
      <c r="H88" s="3">
        <v>130</v>
      </c>
      <c r="I88" s="3"/>
      <c r="J88" s="3"/>
      <c r="K88" s="3"/>
      <c r="L88" s="3"/>
      <c r="M88" s="3"/>
      <c r="N88" s="3"/>
      <c r="O88" s="3">
        <v>21661</v>
      </c>
      <c r="P88" s="3"/>
      <c r="Q88" s="3"/>
    </row>
    <row r="89" spans="1:17" x14ac:dyDescent="0.45">
      <c r="A89" s="2" t="s">
        <v>91</v>
      </c>
      <c r="B89" s="3">
        <v>7406</v>
      </c>
      <c r="C89" s="3">
        <v>15</v>
      </c>
      <c r="D89" s="3">
        <v>968</v>
      </c>
      <c r="E89" s="3"/>
      <c r="F89" s="3"/>
      <c r="G89" s="3"/>
      <c r="H89" s="3">
        <v>132</v>
      </c>
      <c r="I89" s="3"/>
      <c r="J89" s="3"/>
      <c r="K89" s="3"/>
      <c r="L89" s="3"/>
      <c r="M89" s="3"/>
      <c r="N89" s="3"/>
      <c r="O89" s="3">
        <v>19402</v>
      </c>
      <c r="P89" s="3"/>
      <c r="Q89" s="3"/>
    </row>
    <row r="90" spans="1:17" x14ac:dyDescent="0.45">
      <c r="A90" s="2" t="s">
        <v>92</v>
      </c>
      <c r="B90" s="3">
        <v>10290</v>
      </c>
      <c r="C90" s="3">
        <v>15</v>
      </c>
      <c r="D90" s="3">
        <v>928</v>
      </c>
      <c r="E90" s="3"/>
      <c r="F90" s="3"/>
      <c r="G90" s="3"/>
      <c r="H90" s="3">
        <v>133</v>
      </c>
      <c r="I90" s="3"/>
      <c r="J90" s="3"/>
      <c r="K90" s="3"/>
      <c r="L90" s="3"/>
      <c r="M90" s="3"/>
      <c r="N90" s="3"/>
      <c r="O90" s="3">
        <v>20642</v>
      </c>
      <c r="P90" s="3"/>
      <c r="Q90" s="3"/>
    </row>
    <row r="91" spans="1:17" x14ac:dyDescent="0.45">
      <c r="A91" s="2" t="s">
        <v>93</v>
      </c>
      <c r="B91" s="3">
        <v>9828</v>
      </c>
      <c r="C91" s="3">
        <v>13</v>
      </c>
      <c r="D91" s="3">
        <v>845</v>
      </c>
      <c r="E91" s="3"/>
      <c r="F91" s="3"/>
      <c r="G91" s="3"/>
      <c r="H91" s="3">
        <v>130</v>
      </c>
      <c r="I91" s="3"/>
      <c r="J91" s="3"/>
      <c r="K91" s="3"/>
      <c r="L91" s="3"/>
      <c r="M91" s="3"/>
      <c r="N91" s="3"/>
      <c r="O91" s="3">
        <v>21667</v>
      </c>
      <c r="P91" s="3"/>
      <c r="Q91" s="3"/>
    </row>
    <row r="92" spans="1:17" x14ac:dyDescent="0.45">
      <c r="A92" s="2" t="s">
        <v>94</v>
      </c>
      <c r="B92" s="3">
        <v>10535</v>
      </c>
      <c r="C92" s="3">
        <v>13</v>
      </c>
      <c r="D92" s="3">
        <v>1022</v>
      </c>
      <c r="E92" s="3"/>
      <c r="F92" s="3"/>
      <c r="G92" s="3"/>
      <c r="H92" s="3">
        <v>132</v>
      </c>
      <c r="I92" s="3"/>
      <c r="J92" s="3"/>
      <c r="K92" s="3"/>
      <c r="L92" s="3"/>
      <c r="M92" s="3"/>
      <c r="N92" s="3"/>
      <c r="O92" s="3">
        <v>22639</v>
      </c>
      <c r="P92" s="3"/>
      <c r="Q92" s="3"/>
    </row>
    <row r="93" spans="1:17" x14ac:dyDescent="0.45">
      <c r="A93" s="2" t="s">
        <v>95</v>
      </c>
      <c r="B93" s="3">
        <v>8372</v>
      </c>
      <c r="C93" s="3">
        <v>13</v>
      </c>
      <c r="D93" s="3">
        <v>728</v>
      </c>
      <c r="E93" s="3"/>
      <c r="F93" s="3"/>
      <c r="G93" s="3"/>
      <c r="H93" s="3">
        <v>132</v>
      </c>
      <c r="I93" s="3"/>
      <c r="J93" s="3"/>
      <c r="K93" s="3"/>
      <c r="L93" s="3"/>
      <c r="M93" s="3"/>
      <c r="N93" s="3"/>
      <c r="O93" s="3">
        <v>19475</v>
      </c>
      <c r="P93" s="3"/>
      <c r="Q93" s="3"/>
    </row>
    <row r="94" spans="1:17" x14ac:dyDescent="0.45">
      <c r="A94" s="2" t="s">
        <v>96</v>
      </c>
      <c r="B94" s="3">
        <v>8042</v>
      </c>
      <c r="C94" s="3">
        <v>15</v>
      </c>
      <c r="D94" s="3">
        <v>707</v>
      </c>
      <c r="E94" s="3"/>
      <c r="F94" s="3"/>
      <c r="G94" s="3"/>
      <c r="H94" s="3">
        <v>130</v>
      </c>
      <c r="I94" s="3"/>
      <c r="J94" s="3"/>
      <c r="K94" s="3"/>
      <c r="L94" s="3"/>
      <c r="M94" s="3"/>
      <c r="N94" s="3"/>
      <c r="O94" s="3">
        <v>20371</v>
      </c>
      <c r="P94" s="3"/>
      <c r="Q94" s="3"/>
    </row>
    <row r="95" spans="1:17" x14ac:dyDescent="0.45">
      <c r="A95" s="2" t="s">
        <v>97</v>
      </c>
      <c r="B95" s="3">
        <v>8999</v>
      </c>
      <c r="C95" s="3">
        <v>14</v>
      </c>
      <c r="D95" s="3">
        <v>947</v>
      </c>
      <c r="E95" s="3"/>
      <c r="F95" s="3"/>
      <c r="G95" s="3"/>
      <c r="H95" s="3">
        <v>133</v>
      </c>
      <c r="I95" s="3"/>
      <c r="J95" s="3"/>
      <c r="K95" s="3"/>
      <c r="L95" s="3"/>
      <c r="M95" s="3"/>
      <c r="N95" s="3"/>
      <c r="O95" s="3">
        <v>20764</v>
      </c>
      <c r="P95" s="3"/>
      <c r="Q95" s="3"/>
    </row>
    <row r="96" spans="1:17" x14ac:dyDescent="0.45">
      <c r="A96" s="2" t="s">
        <v>98</v>
      </c>
      <c r="B96" s="3">
        <v>8629</v>
      </c>
      <c r="C96" s="3">
        <v>13</v>
      </c>
      <c r="D96" s="3">
        <v>1050</v>
      </c>
      <c r="E96" s="3"/>
      <c r="F96" s="3"/>
      <c r="G96" s="3"/>
      <c r="H96" s="3">
        <v>130</v>
      </c>
      <c r="I96" s="3"/>
      <c r="J96" s="3"/>
      <c r="K96" s="3"/>
      <c r="L96" s="3"/>
      <c r="M96" s="3"/>
      <c r="N96" s="3"/>
      <c r="O96" s="3">
        <v>20742</v>
      </c>
      <c r="P96" s="3"/>
      <c r="Q96" s="3"/>
    </row>
    <row r="97" spans="1:17" x14ac:dyDescent="0.45">
      <c r="A97" s="2" t="s">
        <v>99</v>
      </c>
      <c r="B97" s="3">
        <v>6905</v>
      </c>
      <c r="C97" s="3">
        <v>13</v>
      </c>
      <c r="D97" s="3">
        <v>684</v>
      </c>
      <c r="E97" s="3"/>
      <c r="F97" s="3"/>
      <c r="G97" s="3"/>
      <c r="H97" s="3">
        <v>130</v>
      </c>
      <c r="I97" s="3"/>
      <c r="J97" s="3"/>
      <c r="K97" s="3"/>
      <c r="L97" s="3"/>
      <c r="M97" s="3"/>
      <c r="N97" s="3"/>
      <c r="O97" s="3">
        <v>18939</v>
      </c>
      <c r="P97" s="3"/>
      <c r="Q97" s="3"/>
    </row>
    <row r="98" spans="1:17" x14ac:dyDescent="0.45">
      <c r="A98" s="2" t="s">
        <v>100</v>
      </c>
      <c r="B98" s="3">
        <v>6725</v>
      </c>
      <c r="C98" s="3">
        <v>14</v>
      </c>
      <c r="D98" s="3">
        <v>729</v>
      </c>
      <c r="E98" s="3"/>
      <c r="F98" s="3"/>
      <c r="G98" s="3"/>
      <c r="H98" s="3">
        <v>134</v>
      </c>
      <c r="I98" s="3"/>
      <c r="J98" s="3"/>
      <c r="K98" s="3"/>
      <c r="L98" s="3"/>
      <c r="M98" s="3"/>
      <c r="N98" s="3"/>
      <c r="O98" s="3">
        <v>21232</v>
      </c>
      <c r="P98" s="3"/>
      <c r="Q98" s="3"/>
    </row>
    <row r="99" spans="1:17" x14ac:dyDescent="0.45">
      <c r="A99" s="2" t="s">
        <v>101</v>
      </c>
      <c r="B99" s="3">
        <v>7233</v>
      </c>
      <c r="C99" s="3">
        <v>15</v>
      </c>
      <c r="D99" s="3">
        <v>965</v>
      </c>
      <c r="E99" s="3"/>
      <c r="F99" s="3"/>
      <c r="G99" s="3"/>
      <c r="H99" s="3">
        <v>133</v>
      </c>
      <c r="I99" s="3"/>
      <c r="J99" s="3"/>
      <c r="K99" s="3"/>
      <c r="L99" s="3"/>
      <c r="M99" s="3"/>
      <c r="N99" s="3"/>
      <c r="O99" s="3">
        <v>22652</v>
      </c>
      <c r="P99" s="3"/>
      <c r="Q99" s="3"/>
    </row>
    <row r="100" spans="1:17" x14ac:dyDescent="0.45">
      <c r="A100" s="2" t="s">
        <v>102</v>
      </c>
      <c r="B100" s="3">
        <v>8915</v>
      </c>
      <c r="C100" s="3">
        <v>14</v>
      </c>
      <c r="D100" s="3">
        <v>933</v>
      </c>
      <c r="E100" s="3"/>
      <c r="F100" s="3"/>
      <c r="G100" s="3"/>
      <c r="H100" s="3">
        <v>132</v>
      </c>
      <c r="I100" s="3"/>
      <c r="J100" s="3"/>
      <c r="K100" s="3"/>
      <c r="L100" s="3"/>
      <c r="M100" s="3"/>
      <c r="N100" s="3"/>
      <c r="O100" s="3">
        <v>21279</v>
      </c>
      <c r="P100" s="3"/>
      <c r="Q100" s="3"/>
    </row>
    <row r="101" spans="1:17" x14ac:dyDescent="0.45">
      <c r="A101" s="2" t="s">
        <v>103</v>
      </c>
      <c r="B101" s="3">
        <v>7266</v>
      </c>
      <c r="C101" s="3">
        <v>13</v>
      </c>
      <c r="D101" s="3">
        <v>1003</v>
      </c>
      <c r="E101" s="3"/>
      <c r="F101" s="3"/>
      <c r="G101" s="3"/>
      <c r="H101" s="3">
        <v>131</v>
      </c>
      <c r="I101" s="3"/>
      <c r="J101" s="3"/>
      <c r="K101" s="3"/>
      <c r="L101" s="3"/>
      <c r="M101" s="3"/>
      <c r="N101" s="3"/>
      <c r="O101" s="3">
        <v>21655</v>
      </c>
      <c r="P101" s="3"/>
      <c r="Q101" s="3"/>
    </row>
    <row r="102" spans="1:17" x14ac:dyDescent="0.45">
      <c r="A102" s="2" t="s">
        <v>104</v>
      </c>
      <c r="B102" s="3">
        <v>6938</v>
      </c>
      <c r="C102" s="3">
        <v>13</v>
      </c>
      <c r="D102" s="3">
        <v>808</v>
      </c>
      <c r="E102" s="3"/>
      <c r="F102" s="3"/>
      <c r="G102" s="3"/>
      <c r="H102" s="3">
        <v>132</v>
      </c>
      <c r="I102" s="3"/>
      <c r="J102" s="3"/>
      <c r="K102" s="3"/>
      <c r="L102" s="3"/>
      <c r="M102" s="3"/>
      <c r="N102" s="3"/>
      <c r="O102" s="3">
        <v>19833</v>
      </c>
      <c r="P102" s="3"/>
      <c r="Q102" s="3"/>
    </row>
    <row r="103" spans="1:17" x14ac:dyDescent="0.45">
      <c r="A103" s="2" t="s">
        <v>105</v>
      </c>
      <c r="B103" s="3">
        <v>8118</v>
      </c>
      <c r="C103" s="3">
        <v>15</v>
      </c>
      <c r="D103" s="3">
        <v>678</v>
      </c>
      <c r="E103" s="3"/>
      <c r="F103" s="3"/>
      <c r="G103" s="3"/>
      <c r="H103" s="3">
        <v>131</v>
      </c>
      <c r="I103" s="3"/>
      <c r="J103" s="3"/>
      <c r="K103" s="3"/>
      <c r="L103" s="3"/>
      <c r="M103" s="3"/>
      <c r="N103" s="3"/>
      <c r="O103" s="3">
        <v>22372</v>
      </c>
      <c r="P103" s="3"/>
      <c r="Q103" s="3"/>
    </row>
    <row r="104" spans="1:17" x14ac:dyDescent="0.45">
      <c r="A104" s="2" t="s">
        <v>106</v>
      </c>
      <c r="B104" s="3">
        <v>7538</v>
      </c>
      <c r="C104" s="3">
        <v>14</v>
      </c>
      <c r="D104" s="3">
        <v>914</v>
      </c>
      <c r="E104" s="3"/>
      <c r="F104" s="3"/>
      <c r="G104" s="3"/>
      <c r="H104" s="3">
        <v>131</v>
      </c>
      <c r="I104" s="3"/>
      <c r="J104" s="3"/>
      <c r="K104" s="3"/>
      <c r="L104" s="3"/>
      <c r="M104" s="3"/>
      <c r="N104" s="3"/>
      <c r="O104" s="3">
        <v>21514</v>
      </c>
      <c r="P104" s="3"/>
      <c r="Q104" s="3"/>
    </row>
    <row r="105" spans="1:17" x14ac:dyDescent="0.45">
      <c r="A105" s="2" t="s">
        <v>107</v>
      </c>
      <c r="B105" s="3">
        <v>9872</v>
      </c>
      <c r="C105" s="3">
        <v>16</v>
      </c>
      <c r="D105" s="3">
        <v>843</v>
      </c>
      <c r="E105" s="3"/>
      <c r="F105" s="3"/>
      <c r="G105" s="3"/>
      <c r="H105" s="3">
        <v>134</v>
      </c>
      <c r="I105" s="3"/>
      <c r="J105" s="3"/>
      <c r="K105" s="3"/>
      <c r="L105" s="3"/>
      <c r="M105" s="3"/>
      <c r="N105" s="3"/>
      <c r="O105" s="3">
        <v>22934</v>
      </c>
      <c r="P105" s="3"/>
      <c r="Q105" s="3"/>
    </row>
    <row r="106" spans="1:17" x14ac:dyDescent="0.45">
      <c r="A106" s="2" t="s">
        <v>108</v>
      </c>
      <c r="B106" s="3">
        <v>10093</v>
      </c>
      <c r="C106" s="3">
        <v>15</v>
      </c>
      <c r="D106" s="3">
        <v>662</v>
      </c>
      <c r="E106" s="3"/>
      <c r="F106" s="3"/>
      <c r="G106" s="3"/>
      <c r="H106" s="3">
        <v>131</v>
      </c>
      <c r="I106" s="3"/>
      <c r="J106" s="3"/>
      <c r="K106" s="3"/>
      <c r="L106" s="3"/>
      <c r="M106" s="3"/>
      <c r="N106" s="3"/>
      <c r="O106" s="3">
        <v>18915</v>
      </c>
      <c r="P106" s="3"/>
      <c r="Q106" s="3"/>
    </row>
    <row r="107" spans="1:17" x14ac:dyDescent="0.45">
      <c r="A107" s="2" t="s">
        <v>109</v>
      </c>
      <c r="B107" s="3">
        <v>10255</v>
      </c>
      <c r="C107" s="3">
        <v>15</v>
      </c>
      <c r="D107" s="3">
        <v>739</v>
      </c>
      <c r="E107" s="3"/>
      <c r="F107" s="3"/>
      <c r="G107" s="3"/>
      <c r="H107" s="3">
        <v>134</v>
      </c>
      <c r="I107" s="3"/>
      <c r="J107" s="3"/>
      <c r="K107" s="3"/>
      <c r="L107" s="3"/>
      <c r="M107" s="3"/>
      <c r="N107" s="3"/>
      <c r="O107" s="3">
        <v>19783</v>
      </c>
      <c r="P107" s="3"/>
      <c r="Q107" s="3"/>
    </row>
    <row r="108" spans="1:17" x14ac:dyDescent="0.45">
      <c r="A108" s="2" t="s">
        <v>110</v>
      </c>
      <c r="B108" s="3">
        <v>10598</v>
      </c>
      <c r="C108" s="3">
        <v>13</v>
      </c>
      <c r="D108" s="3">
        <v>743</v>
      </c>
      <c r="E108" s="3"/>
      <c r="F108" s="3"/>
      <c r="G108" s="3"/>
      <c r="H108" s="3">
        <v>131</v>
      </c>
      <c r="I108" s="3"/>
      <c r="J108" s="3"/>
      <c r="K108" s="3"/>
      <c r="L108" s="3"/>
      <c r="M108" s="3"/>
      <c r="N108" s="3"/>
      <c r="O108" s="3">
        <v>22619</v>
      </c>
      <c r="P108" s="3"/>
      <c r="Q108" s="3"/>
    </row>
    <row r="109" spans="1:17" x14ac:dyDescent="0.45">
      <c r="A109" s="2" t="s">
        <v>111</v>
      </c>
      <c r="B109" s="3">
        <v>7208</v>
      </c>
      <c r="C109" s="3">
        <v>14</v>
      </c>
      <c r="D109" s="3">
        <v>813</v>
      </c>
      <c r="E109" s="3">
        <v>1</v>
      </c>
      <c r="F109" s="3">
        <v>124</v>
      </c>
      <c r="G109" s="3">
        <v>2</v>
      </c>
      <c r="H109" s="3">
        <v>130</v>
      </c>
      <c r="I109" s="3"/>
      <c r="J109" s="3"/>
      <c r="K109" s="3"/>
      <c r="L109" s="3"/>
      <c r="M109" s="3"/>
      <c r="N109" s="3"/>
      <c r="O109" s="3">
        <v>21933</v>
      </c>
      <c r="P109" s="3"/>
      <c r="Q109" s="3"/>
    </row>
    <row r="110" spans="1:17" x14ac:dyDescent="0.45">
      <c r="A110" s="2" t="s">
        <v>112</v>
      </c>
      <c r="B110" s="3">
        <v>8036</v>
      </c>
      <c r="C110" s="3">
        <v>13</v>
      </c>
      <c r="D110" s="3">
        <v>1022</v>
      </c>
      <c r="E110" s="3"/>
      <c r="F110" s="3"/>
      <c r="G110" s="3"/>
      <c r="H110" s="3">
        <v>131</v>
      </c>
      <c r="I110" s="3"/>
      <c r="J110" s="3"/>
      <c r="K110" s="3"/>
      <c r="L110" s="3"/>
      <c r="M110" s="3"/>
      <c r="N110" s="3"/>
      <c r="O110" s="3">
        <v>20765</v>
      </c>
      <c r="P110" s="3"/>
      <c r="Q110" s="3"/>
    </row>
    <row r="111" spans="1:17" x14ac:dyDescent="0.45">
      <c r="A111" s="2" t="s">
        <v>113</v>
      </c>
      <c r="B111" s="3">
        <v>8863</v>
      </c>
      <c r="C111" s="3">
        <v>13</v>
      </c>
      <c r="D111" s="3">
        <v>1055</v>
      </c>
      <c r="E111" s="3">
        <v>1</v>
      </c>
      <c r="F111" s="3">
        <v>125</v>
      </c>
      <c r="G111" s="3">
        <v>2</v>
      </c>
      <c r="H111" s="3">
        <v>131</v>
      </c>
      <c r="I111" s="3"/>
      <c r="J111" s="3"/>
      <c r="K111" s="3"/>
      <c r="L111" s="3"/>
      <c r="M111" s="3"/>
      <c r="N111" s="3"/>
      <c r="O111" s="3">
        <v>22653</v>
      </c>
      <c r="P111" s="3"/>
      <c r="Q111" s="3"/>
    </row>
    <row r="112" spans="1:17" x14ac:dyDescent="0.45">
      <c r="A112" s="2" t="s">
        <v>114</v>
      </c>
      <c r="B112" s="3">
        <v>8392</v>
      </c>
      <c r="C112" s="3">
        <v>15</v>
      </c>
      <c r="D112" s="3">
        <v>843</v>
      </c>
      <c r="E112" s="3"/>
      <c r="F112" s="3"/>
      <c r="G112" s="3"/>
      <c r="H112" s="3">
        <v>133</v>
      </c>
      <c r="I112" s="3"/>
      <c r="J112" s="3"/>
      <c r="K112" s="3"/>
      <c r="L112" s="3"/>
      <c r="M112" s="3"/>
      <c r="N112" s="3"/>
      <c r="O112" s="3">
        <v>19874</v>
      </c>
      <c r="P112" s="3"/>
      <c r="Q112" s="3"/>
    </row>
    <row r="113" spans="1:17" x14ac:dyDescent="0.45">
      <c r="A113" s="2" t="s">
        <v>115</v>
      </c>
      <c r="B113" s="3">
        <v>7705</v>
      </c>
      <c r="C113" s="3">
        <v>15</v>
      </c>
      <c r="D113" s="3">
        <v>670</v>
      </c>
      <c r="E113" s="3"/>
      <c r="F113" s="3"/>
      <c r="G113" s="3"/>
      <c r="H113" s="3">
        <v>132</v>
      </c>
      <c r="I113" s="3"/>
      <c r="J113" s="3"/>
      <c r="K113" s="3"/>
      <c r="L113" s="3"/>
      <c r="M113" s="3"/>
      <c r="N113" s="3"/>
      <c r="O113" s="3">
        <v>20855</v>
      </c>
      <c r="P113" s="3"/>
      <c r="Q113" s="3"/>
    </row>
    <row r="114" spans="1:17" x14ac:dyDescent="0.45">
      <c r="A114" s="2" t="s">
        <v>116</v>
      </c>
      <c r="B114" s="3">
        <v>6622</v>
      </c>
      <c r="C114" s="3">
        <v>16</v>
      </c>
      <c r="D114" s="3">
        <v>1078</v>
      </c>
      <c r="E114" s="3"/>
      <c r="F114" s="3"/>
      <c r="G114" s="3"/>
      <c r="H114" s="3">
        <v>132</v>
      </c>
      <c r="I114" s="3"/>
      <c r="J114" s="3"/>
      <c r="K114" s="3"/>
      <c r="L114" s="3"/>
      <c r="M114" s="3"/>
      <c r="N114" s="3"/>
      <c r="O114" s="3">
        <v>20855</v>
      </c>
      <c r="P114" s="3"/>
      <c r="Q114" s="3"/>
    </row>
    <row r="115" spans="1:17" x14ac:dyDescent="0.45">
      <c r="A115" s="2" t="s">
        <v>117</v>
      </c>
      <c r="B115" s="3">
        <v>8256</v>
      </c>
      <c r="C115" s="3">
        <v>14</v>
      </c>
      <c r="D115" s="3">
        <v>728</v>
      </c>
      <c r="E115" s="3"/>
      <c r="F115" s="3"/>
      <c r="G115" s="3"/>
      <c r="H115" s="3">
        <v>130</v>
      </c>
      <c r="I115" s="3"/>
      <c r="J115" s="3"/>
      <c r="K115" s="3"/>
      <c r="L115" s="3"/>
      <c r="M115" s="3"/>
      <c r="N115" s="3"/>
      <c r="O115" s="3">
        <v>18557</v>
      </c>
      <c r="P115" s="3"/>
      <c r="Q115" s="3"/>
    </row>
    <row r="116" spans="1:17" x14ac:dyDescent="0.45">
      <c r="A116" s="2" t="s">
        <v>118</v>
      </c>
      <c r="B116" s="3">
        <v>10028</v>
      </c>
      <c r="C116" s="3">
        <v>14</v>
      </c>
      <c r="D116" s="3">
        <v>810</v>
      </c>
      <c r="E116" s="3"/>
      <c r="F116" s="3"/>
      <c r="G116" s="3"/>
      <c r="H116" s="3">
        <v>132</v>
      </c>
      <c r="I116" s="3"/>
      <c r="J116" s="3"/>
      <c r="K116" s="3"/>
      <c r="L116" s="3"/>
      <c r="M116" s="3"/>
      <c r="N116" s="3"/>
      <c r="O116" s="3">
        <v>19141</v>
      </c>
      <c r="P116" s="3"/>
      <c r="Q116" s="3"/>
    </row>
    <row r="117" spans="1:17" x14ac:dyDescent="0.45">
      <c r="A117" s="2" t="s">
        <v>119</v>
      </c>
      <c r="B117" s="3">
        <v>7613</v>
      </c>
      <c r="C117" s="3">
        <v>13</v>
      </c>
      <c r="D117" s="3">
        <v>1034</v>
      </c>
      <c r="E117" s="3"/>
      <c r="F117" s="3"/>
      <c r="G117" s="3"/>
      <c r="H117" s="3">
        <v>134</v>
      </c>
      <c r="I117" s="3"/>
      <c r="J117" s="3"/>
      <c r="K117" s="3"/>
      <c r="L117" s="3"/>
      <c r="M117" s="3"/>
      <c r="N117" s="3"/>
      <c r="O117" s="3">
        <v>19660</v>
      </c>
      <c r="P117" s="3"/>
      <c r="Q117" s="3"/>
    </row>
    <row r="118" spans="1:17" x14ac:dyDescent="0.45">
      <c r="A118" s="2" t="s">
        <v>120</v>
      </c>
      <c r="B118" s="3">
        <v>8879</v>
      </c>
      <c r="C118" s="3">
        <v>16</v>
      </c>
      <c r="D118" s="3">
        <v>748</v>
      </c>
      <c r="E118" s="3"/>
      <c r="F118" s="3"/>
      <c r="G118" s="3"/>
      <c r="H118" s="3">
        <v>134</v>
      </c>
      <c r="I118" s="3"/>
      <c r="J118" s="3"/>
      <c r="K118" s="3"/>
      <c r="L118" s="3"/>
      <c r="M118" s="3"/>
      <c r="N118" s="3"/>
      <c r="O118" s="3">
        <v>23336</v>
      </c>
      <c r="P118" s="3"/>
      <c r="Q118" s="3"/>
    </row>
    <row r="119" spans="1:17" x14ac:dyDescent="0.45">
      <c r="A119" s="2" t="s">
        <v>121</v>
      </c>
      <c r="B119" s="3">
        <v>8635</v>
      </c>
      <c r="C119" s="3">
        <v>14</v>
      </c>
      <c r="D119" s="3">
        <v>715</v>
      </c>
      <c r="E119" s="3"/>
      <c r="F119" s="3"/>
      <c r="G119" s="3"/>
      <c r="H119" s="3">
        <v>132</v>
      </c>
      <c r="I119" s="3"/>
      <c r="J119" s="3"/>
      <c r="K119" s="3"/>
      <c r="L119" s="3"/>
      <c r="M119" s="3"/>
      <c r="N119" s="3"/>
      <c r="O119" s="3">
        <v>21704</v>
      </c>
      <c r="P119" s="3"/>
      <c r="Q119" s="3"/>
    </row>
    <row r="120" spans="1:17" x14ac:dyDescent="0.45">
      <c r="A120" s="2" t="s">
        <v>122</v>
      </c>
      <c r="B120" s="3">
        <v>6753</v>
      </c>
      <c r="C120" s="3">
        <v>16</v>
      </c>
      <c r="D120" s="3">
        <v>1008</v>
      </c>
      <c r="E120" s="3"/>
      <c r="F120" s="3"/>
      <c r="G120" s="3"/>
      <c r="H120" s="3">
        <v>133</v>
      </c>
      <c r="I120" s="3"/>
      <c r="J120" s="3"/>
      <c r="K120" s="3"/>
      <c r="L120" s="3"/>
      <c r="M120" s="3"/>
      <c r="N120" s="3"/>
      <c r="O120" s="3">
        <v>20677</v>
      </c>
      <c r="P120" s="3"/>
      <c r="Q120" s="3"/>
    </row>
    <row r="121" spans="1:17" x14ac:dyDescent="0.45">
      <c r="A121" s="2" t="s">
        <v>123</v>
      </c>
      <c r="B121" s="3">
        <v>8170</v>
      </c>
      <c r="C121" s="3">
        <v>14</v>
      </c>
      <c r="D121" s="3">
        <v>1027</v>
      </c>
      <c r="E121" s="3"/>
      <c r="F121" s="3"/>
      <c r="G121" s="3"/>
      <c r="H121" s="3">
        <v>132</v>
      </c>
      <c r="I121" s="3"/>
      <c r="J121" s="3"/>
      <c r="K121" s="3"/>
      <c r="L121" s="3"/>
      <c r="M121" s="3"/>
      <c r="N121" s="3"/>
      <c r="O121" s="3">
        <v>19827</v>
      </c>
      <c r="P121" s="3"/>
      <c r="Q121" s="3"/>
    </row>
  </sheetData>
  <mergeCells count="3">
    <mergeCell ref="A16:Q16"/>
    <mergeCell ref="T1:U1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1"/>
  <sheetViews>
    <sheetView workbookViewId="0">
      <selection activeCell="C42" sqref="C42"/>
    </sheetView>
  </sheetViews>
  <sheetFormatPr defaultRowHeight="14.25" x14ac:dyDescent="0.45"/>
  <cols>
    <col min="2" max="2" width="12.265625" bestFit="1" customWidth="1"/>
    <col min="4" max="4" width="7.59765625" bestFit="1" customWidth="1"/>
    <col min="5" max="5" width="9.73046875" bestFit="1" customWidth="1"/>
    <col min="6" max="6" width="10" bestFit="1" customWidth="1"/>
    <col min="7" max="7" width="12" bestFit="1" customWidth="1"/>
    <col min="8" max="10" width="9.1328125" customWidth="1"/>
    <col min="11" max="11" width="12" customWidth="1"/>
    <col min="12" max="12" width="9.1328125" customWidth="1"/>
    <col min="13" max="13" width="11.59765625" customWidth="1"/>
    <col min="14" max="14" width="7.73046875" bestFit="1" customWidth="1"/>
    <col min="15" max="15" width="12.1328125" bestFit="1" customWidth="1"/>
    <col min="16" max="16" width="12.3984375" bestFit="1" customWidth="1"/>
  </cols>
  <sheetData>
    <row r="1" spans="1:21" x14ac:dyDescent="0.45">
      <c r="A1" s="1" t="s">
        <v>137</v>
      </c>
      <c r="T1" s="29" t="str">
        <f>A1</f>
        <v>Ancalite</v>
      </c>
      <c r="U1" s="30"/>
    </row>
    <row r="2" spans="1:21" x14ac:dyDescent="0.45">
      <c r="T2" s="31" t="s">
        <v>132</v>
      </c>
      <c r="U2" s="32"/>
    </row>
    <row r="3" spans="1:21" x14ac:dyDescent="0.45">
      <c r="E3">
        <f>SUM(B17)</f>
        <v>6728</v>
      </c>
      <c r="F3">
        <f>SUM(B18)</f>
        <v>11028</v>
      </c>
      <c r="J3" t="s">
        <v>13</v>
      </c>
      <c r="N3" t="s">
        <v>140</v>
      </c>
      <c r="O3">
        <f>COUNTIF(E22:E121,1)</f>
        <v>26</v>
      </c>
      <c r="R3" t="s">
        <v>133</v>
      </c>
      <c r="T3" s="5" t="s">
        <v>3</v>
      </c>
      <c r="U3" s="13">
        <f>AVERAGE(B17:B18)</f>
        <v>8878</v>
      </c>
    </row>
    <row r="4" spans="1:21" x14ac:dyDescent="0.45">
      <c r="N4" t="s">
        <v>141</v>
      </c>
      <c r="O4" s="14">
        <f>O3/100</f>
        <v>0.26</v>
      </c>
      <c r="T4" s="5" t="s">
        <v>133</v>
      </c>
      <c r="U4" s="5">
        <f>AVERAGE(C17:C18)</f>
        <v>14.5</v>
      </c>
    </row>
    <row r="5" spans="1:21" x14ac:dyDescent="0.45">
      <c r="J5">
        <v>132</v>
      </c>
      <c r="K5">
        <f>COUNTIF(H22:H121,132)</f>
        <v>29</v>
      </c>
      <c r="L5" s="14">
        <f>K5/100</f>
        <v>0.28999999999999998</v>
      </c>
      <c r="N5" s="19" t="s">
        <v>142</v>
      </c>
      <c r="O5">
        <f>COUNTIF(G22:G121,1)</f>
        <v>15</v>
      </c>
      <c r="P5" s="14">
        <f>O5/O3</f>
        <v>0.57692307692307687</v>
      </c>
      <c r="R5">
        <v>13</v>
      </c>
      <c r="S5">
        <f>COUNTIF(C22:C121,13)</f>
        <v>26</v>
      </c>
      <c r="T5" s="5" t="s">
        <v>2</v>
      </c>
      <c r="U5" s="5">
        <f>AVERAGE(D17:D18)</f>
        <v>892</v>
      </c>
    </row>
    <row r="6" spans="1:21" x14ac:dyDescent="0.45">
      <c r="E6" s="9">
        <f>SUM(C17)</f>
        <v>13</v>
      </c>
      <c r="F6">
        <f>SUM(C18)</f>
        <v>16</v>
      </c>
      <c r="J6">
        <v>133</v>
      </c>
      <c r="K6">
        <f>COUNTIF(H22:H121,133)</f>
        <v>19</v>
      </c>
      <c r="L6" s="14">
        <f>K6/100</f>
        <v>0.19</v>
      </c>
      <c r="N6" s="20" t="s">
        <v>143</v>
      </c>
      <c r="O6">
        <f>COUNTIF(G22:G121,2)</f>
        <v>11</v>
      </c>
      <c r="P6" s="14">
        <f>O6/O3</f>
        <v>0.42307692307692307</v>
      </c>
      <c r="R6">
        <v>14</v>
      </c>
      <c r="S6">
        <f>COUNTIF(C22:C121,14)</f>
        <v>22</v>
      </c>
      <c r="T6" s="5" t="s">
        <v>5</v>
      </c>
      <c r="U6" s="5">
        <f>AVERAGE(F17:F18)</f>
        <v>127.5</v>
      </c>
    </row>
    <row r="7" spans="1:21" x14ac:dyDescent="0.45">
      <c r="J7">
        <v>134</v>
      </c>
      <c r="K7">
        <f>COUNTIF(H22:H121,134)</f>
        <v>18</v>
      </c>
      <c r="L7" s="14">
        <f>K7/100</f>
        <v>0.18</v>
      </c>
      <c r="N7" s="21" t="s">
        <v>144</v>
      </c>
      <c r="O7">
        <f>COUNTIF(G22:G121,3)</f>
        <v>0</v>
      </c>
      <c r="P7" s="14">
        <f t="shared" ref="P7:P8" si="0">O7/O4</f>
        <v>0</v>
      </c>
      <c r="R7">
        <v>15</v>
      </c>
      <c r="S7">
        <f>COUNTIF(C22:C121,15)</f>
        <v>28</v>
      </c>
      <c r="T7" s="5" t="s">
        <v>13</v>
      </c>
      <c r="U7" s="5">
        <f>AVERAGE(H17:H18)</f>
        <v>134</v>
      </c>
    </row>
    <row r="8" spans="1:21" x14ac:dyDescent="0.45">
      <c r="J8">
        <v>135</v>
      </c>
      <c r="K8">
        <f>COUNTIF(H22:H121,135)</f>
        <v>18</v>
      </c>
      <c r="L8" s="14">
        <f>K8/100</f>
        <v>0.18</v>
      </c>
      <c r="N8" s="22" t="s">
        <v>145</v>
      </c>
      <c r="O8">
        <f>COUNTIF(G22:G121,4)</f>
        <v>0</v>
      </c>
      <c r="P8" s="14">
        <f t="shared" si="0"/>
        <v>0</v>
      </c>
      <c r="R8">
        <v>16</v>
      </c>
      <c r="S8">
        <f>COUNTIF(C22:C121,16)</f>
        <v>24</v>
      </c>
      <c r="T8" s="5" t="s">
        <v>14</v>
      </c>
      <c r="U8" s="5">
        <f>AVERAGE(I17:I18)</f>
        <v>830.5</v>
      </c>
    </row>
    <row r="9" spans="1:21" x14ac:dyDescent="0.45">
      <c r="E9">
        <f>SUM(D17)</f>
        <v>660</v>
      </c>
      <c r="F9">
        <f>SUM(D18)</f>
        <v>1124</v>
      </c>
      <c r="J9">
        <v>136</v>
      </c>
      <c r="K9">
        <f>COUNTIF(H22:H121,136)</f>
        <v>16</v>
      </c>
      <c r="L9" s="14">
        <f>K9/100</f>
        <v>0.16</v>
      </c>
      <c r="T9" s="5" t="s">
        <v>15</v>
      </c>
      <c r="U9" s="5">
        <f>AVERAGE(J17:J18)</f>
        <v>402</v>
      </c>
    </row>
    <row r="10" spans="1:21" x14ac:dyDescent="0.45">
      <c r="T10" s="5" t="s">
        <v>16</v>
      </c>
      <c r="U10" s="5">
        <f>AVERAGE(K17:K18)</f>
        <v>469</v>
      </c>
    </row>
    <row r="11" spans="1:21" x14ac:dyDescent="0.45">
      <c r="T11" s="5" t="s">
        <v>17</v>
      </c>
      <c r="U11" s="5">
        <f>AVERAGE(L17:L18)</f>
        <v>670</v>
      </c>
    </row>
    <row r="12" spans="1:21" x14ac:dyDescent="0.45">
      <c r="T12" s="5" t="s">
        <v>18</v>
      </c>
      <c r="U12" s="5">
        <f>AVERAGE(M17:M18)</f>
        <v>1078</v>
      </c>
    </row>
    <row r="13" spans="1:21" x14ac:dyDescent="0.45">
      <c r="C13" t="s">
        <v>0</v>
      </c>
      <c r="E13" s="7"/>
      <c r="T13" s="5" t="s">
        <v>19</v>
      </c>
      <c r="U13" s="5">
        <f>AVERAGE(N17:N18)</f>
        <v>106.5</v>
      </c>
    </row>
    <row r="14" spans="1:21" x14ac:dyDescent="0.45">
      <c r="E14" s="7"/>
      <c r="F14" s="7"/>
      <c r="T14" s="5" t="s">
        <v>20</v>
      </c>
      <c r="U14" s="5">
        <f>AVERAGE(O17:O18)</f>
        <v>31386</v>
      </c>
    </row>
    <row r="15" spans="1:21" x14ac:dyDescent="0.45">
      <c r="B15" t="s">
        <v>1</v>
      </c>
      <c r="C15" s="1" t="str">
        <f>A1</f>
        <v>Ancalite</v>
      </c>
      <c r="E15" s="7"/>
      <c r="T15" s="5" t="s">
        <v>134</v>
      </c>
      <c r="U15" s="5">
        <f>AVERAGE(P17:P18)</f>
        <v>722</v>
      </c>
    </row>
    <row r="16" spans="1:21" x14ac:dyDescent="0.45">
      <c r="A16" s="28" t="s">
        <v>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T16" s="5" t="s">
        <v>135</v>
      </c>
      <c r="U16" s="5">
        <f>AVERAGE(Q17:Q18)</f>
        <v>886</v>
      </c>
    </row>
    <row r="17" spans="1:17" x14ac:dyDescent="0.45">
      <c r="A17" s="4" t="s">
        <v>7</v>
      </c>
      <c r="B17" s="2">
        <f t="shared" ref="B17:Q17" si="1">MIN(B22:B121)</f>
        <v>6728</v>
      </c>
      <c r="C17" s="2">
        <f t="shared" si="1"/>
        <v>13</v>
      </c>
      <c r="D17" s="2">
        <f t="shared" si="1"/>
        <v>660</v>
      </c>
      <c r="E17" s="2">
        <f t="shared" si="1"/>
        <v>1</v>
      </c>
      <c r="F17" s="2">
        <f t="shared" si="1"/>
        <v>121</v>
      </c>
      <c r="G17" s="2">
        <f t="shared" si="1"/>
        <v>1</v>
      </c>
      <c r="H17" s="2">
        <f t="shared" si="1"/>
        <v>132</v>
      </c>
      <c r="I17" s="2">
        <f t="shared" si="1"/>
        <v>818</v>
      </c>
      <c r="J17" s="2">
        <f t="shared" si="1"/>
        <v>396</v>
      </c>
      <c r="K17" s="2">
        <f t="shared" si="1"/>
        <v>462</v>
      </c>
      <c r="L17" s="2">
        <f t="shared" si="1"/>
        <v>660</v>
      </c>
      <c r="M17" s="2">
        <f t="shared" si="1"/>
        <v>1062</v>
      </c>
      <c r="N17" s="2">
        <f t="shared" si="1"/>
        <v>105</v>
      </c>
      <c r="O17" s="2">
        <f t="shared" si="1"/>
        <v>27746</v>
      </c>
      <c r="P17" s="2">
        <f t="shared" si="1"/>
        <v>711</v>
      </c>
      <c r="Q17" s="2">
        <f t="shared" si="1"/>
        <v>873</v>
      </c>
    </row>
    <row r="18" spans="1:17" x14ac:dyDescent="0.45">
      <c r="A18" s="4" t="s">
        <v>8</v>
      </c>
      <c r="B18" s="2">
        <f t="shared" ref="B18:Q18" si="2">MAX(B22:B121)</f>
        <v>11028</v>
      </c>
      <c r="C18" s="2">
        <f t="shared" si="2"/>
        <v>16</v>
      </c>
      <c r="D18" s="2">
        <f t="shared" si="2"/>
        <v>1124</v>
      </c>
      <c r="E18" s="2">
        <f t="shared" si="2"/>
        <v>1</v>
      </c>
      <c r="F18" s="2">
        <f t="shared" si="2"/>
        <v>134</v>
      </c>
      <c r="G18" s="2">
        <f t="shared" si="2"/>
        <v>2</v>
      </c>
      <c r="H18" s="2">
        <f t="shared" si="2"/>
        <v>136</v>
      </c>
      <c r="I18" s="2">
        <f t="shared" si="2"/>
        <v>843</v>
      </c>
      <c r="J18" s="2">
        <f t="shared" si="2"/>
        <v>408</v>
      </c>
      <c r="K18" s="2">
        <f t="shared" si="2"/>
        <v>476</v>
      </c>
      <c r="L18" s="2">
        <f t="shared" si="2"/>
        <v>680</v>
      </c>
      <c r="M18" s="2">
        <f t="shared" si="2"/>
        <v>1094</v>
      </c>
      <c r="N18" s="2">
        <f t="shared" si="2"/>
        <v>108</v>
      </c>
      <c r="O18" s="2">
        <f t="shared" si="2"/>
        <v>35026</v>
      </c>
      <c r="P18" s="2">
        <f t="shared" si="2"/>
        <v>733</v>
      </c>
      <c r="Q18" s="2">
        <f t="shared" si="2"/>
        <v>899</v>
      </c>
    </row>
    <row r="20" spans="1:17" x14ac:dyDescent="0.45">
      <c r="F20" s="7"/>
      <c r="G20" s="7"/>
      <c r="H20" s="7"/>
    </row>
    <row r="21" spans="1:17" x14ac:dyDescent="0.45">
      <c r="A21" s="16"/>
      <c r="B21" s="2" t="s">
        <v>3</v>
      </c>
      <c r="C21" s="2" t="s">
        <v>33</v>
      </c>
      <c r="D21" s="2" t="s">
        <v>2</v>
      </c>
      <c r="E21" s="2" t="s">
        <v>4</v>
      </c>
      <c r="F21" s="2" t="s">
        <v>5</v>
      </c>
      <c r="G21" s="2" t="s">
        <v>124</v>
      </c>
      <c r="H21" s="2" t="s">
        <v>13</v>
      </c>
      <c r="I21" s="8" t="s">
        <v>14</v>
      </c>
      <c r="J21" s="8" t="s">
        <v>15</v>
      </c>
      <c r="K21" s="8" t="s">
        <v>16</v>
      </c>
      <c r="L21" s="8" t="s">
        <v>17</v>
      </c>
      <c r="M21" s="8" t="s">
        <v>18</v>
      </c>
      <c r="N21" s="8" t="s">
        <v>19</v>
      </c>
      <c r="O21" s="8" t="s">
        <v>20</v>
      </c>
      <c r="P21" s="8" t="s">
        <v>21</v>
      </c>
      <c r="Q21" s="8" t="s">
        <v>22</v>
      </c>
    </row>
    <row r="22" spans="1:17" x14ac:dyDescent="0.45">
      <c r="A22" s="2" t="s">
        <v>23</v>
      </c>
      <c r="B22" s="3">
        <v>10866</v>
      </c>
      <c r="C22" s="3">
        <v>14</v>
      </c>
      <c r="D22" s="3">
        <v>895</v>
      </c>
      <c r="E22" s="3"/>
      <c r="F22" s="3"/>
      <c r="G22" s="3"/>
      <c r="H22" s="3">
        <v>134</v>
      </c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45">
      <c r="A23" s="2" t="s">
        <v>24</v>
      </c>
      <c r="B23" s="3">
        <v>9614</v>
      </c>
      <c r="C23" s="3">
        <v>13</v>
      </c>
      <c r="D23" s="3">
        <v>691</v>
      </c>
      <c r="E23" s="3"/>
      <c r="F23" s="3"/>
      <c r="G23" s="3"/>
      <c r="H23" s="3">
        <v>135</v>
      </c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45">
      <c r="A24" s="2" t="s">
        <v>25</v>
      </c>
      <c r="B24" s="3">
        <v>8136</v>
      </c>
      <c r="C24" s="3">
        <v>16</v>
      </c>
      <c r="D24" s="3">
        <v>772</v>
      </c>
      <c r="E24" s="3"/>
      <c r="F24" s="3"/>
      <c r="G24" s="3"/>
      <c r="H24" s="3">
        <v>133</v>
      </c>
      <c r="I24" s="3">
        <v>824</v>
      </c>
      <c r="J24" s="3"/>
      <c r="K24" s="3"/>
      <c r="L24" s="3"/>
      <c r="M24" s="3"/>
      <c r="N24" s="3"/>
      <c r="O24" s="3"/>
      <c r="P24" s="3">
        <v>716</v>
      </c>
      <c r="Q24" s="3">
        <v>879</v>
      </c>
    </row>
    <row r="25" spans="1:17" x14ac:dyDescent="0.45">
      <c r="A25" s="2" t="s">
        <v>26</v>
      </c>
      <c r="B25" s="3">
        <v>6991</v>
      </c>
      <c r="C25" s="3">
        <v>16</v>
      </c>
      <c r="D25" s="3">
        <v>717</v>
      </c>
      <c r="E25" s="3"/>
      <c r="F25" s="3"/>
      <c r="G25" s="3"/>
      <c r="H25" s="3">
        <v>133</v>
      </c>
      <c r="I25" s="3">
        <v>824</v>
      </c>
      <c r="J25" s="3"/>
      <c r="K25" s="3"/>
      <c r="L25" s="3"/>
      <c r="M25" s="3"/>
      <c r="N25" s="3"/>
      <c r="O25" s="3">
        <v>30612</v>
      </c>
      <c r="P25" s="3"/>
      <c r="Q25" s="3"/>
    </row>
    <row r="26" spans="1:17" x14ac:dyDescent="0.45">
      <c r="A26" s="2" t="s">
        <v>27</v>
      </c>
      <c r="B26" s="3">
        <v>9926</v>
      </c>
      <c r="C26" s="3">
        <v>13</v>
      </c>
      <c r="D26" s="3">
        <v>753</v>
      </c>
      <c r="E26" s="3"/>
      <c r="F26" s="3"/>
      <c r="G26" s="3"/>
      <c r="H26" s="3">
        <v>136</v>
      </c>
      <c r="I26" s="3">
        <v>843</v>
      </c>
      <c r="J26" s="3"/>
      <c r="K26" s="3"/>
      <c r="L26" s="3">
        <v>680</v>
      </c>
      <c r="M26" s="3"/>
      <c r="N26" s="3"/>
      <c r="O26" s="3">
        <v>34189</v>
      </c>
      <c r="P26" s="3">
        <v>733</v>
      </c>
      <c r="Q26" s="3">
        <v>899</v>
      </c>
    </row>
    <row r="27" spans="1:17" x14ac:dyDescent="0.45">
      <c r="A27" s="2" t="s">
        <v>28</v>
      </c>
      <c r="B27" s="3">
        <v>7513</v>
      </c>
      <c r="C27" s="3">
        <v>16</v>
      </c>
      <c r="D27" s="3">
        <v>873</v>
      </c>
      <c r="E27" s="3"/>
      <c r="F27" s="3"/>
      <c r="G27" s="3"/>
      <c r="H27" s="3">
        <v>136</v>
      </c>
      <c r="I27" s="3"/>
      <c r="J27" s="3"/>
      <c r="K27" s="3"/>
      <c r="L27" s="3"/>
      <c r="M27" s="3">
        <v>1094</v>
      </c>
      <c r="N27" s="3"/>
      <c r="O27" s="3">
        <v>29276</v>
      </c>
      <c r="P27" s="3"/>
      <c r="Q27" s="3"/>
    </row>
    <row r="28" spans="1:17" x14ac:dyDescent="0.45">
      <c r="A28" s="2" t="s">
        <v>29</v>
      </c>
      <c r="B28" s="3">
        <v>10056</v>
      </c>
      <c r="C28" s="3">
        <v>14</v>
      </c>
      <c r="D28" s="3">
        <v>880</v>
      </c>
      <c r="E28" s="3"/>
      <c r="F28" s="3"/>
      <c r="G28" s="3"/>
      <c r="H28" s="17">
        <v>132</v>
      </c>
      <c r="I28" s="3">
        <v>818</v>
      </c>
      <c r="J28" s="3">
        <v>396</v>
      </c>
      <c r="K28" s="3">
        <v>462</v>
      </c>
      <c r="L28" s="3">
        <v>660</v>
      </c>
      <c r="M28" s="3">
        <v>1062</v>
      </c>
      <c r="N28" s="3">
        <v>105</v>
      </c>
      <c r="O28" s="3">
        <v>33307</v>
      </c>
      <c r="P28" s="3">
        <v>711</v>
      </c>
      <c r="Q28" s="3">
        <v>873</v>
      </c>
    </row>
    <row r="29" spans="1:17" x14ac:dyDescent="0.45">
      <c r="A29" s="2" t="s">
        <v>30</v>
      </c>
      <c r="B29" s="3">
        <v>10042</v>
      </c>
      <c r="C29" s="3">
        <v>14</v>
      </c>
      <c r="D29" s="3">
        <v>787</v>
      </c>
      <c r="E29" s="3"/>
      <c r="F29" s="3"/>
      <c r="G29" s="3"/>
      <c r="H29" s="3">
        <v>133</v>
      </c>
      <c r="I29" s="3">
        <v>824</v>
      </c>
      <c r="J29" s="3">
        <v>399</v>
      </c>
      <c r="K29" s="3">
        <v>465</v>
      </c>
      <c r="L29" s="3">
        <v>665</v>
      </c>
      <c r="M29" s="3">
        <v>1070</v>
      </c>
      <c r="N29" s="3"/>
      <c r="O29" s="3">
        <v>30513</v>
      </c>
      <c r="P29" s="3">
        <v>716</v>
      </c>
      <c r="Q29" s="3">
        <v>879</v>
      </c>
    </row>
    <row r="30" spans="1:17" x14ac:dyDescent="0.45">
      <c r="A30" s="2" t="s">
        <v>31</v>
      </c>
      <c r="B30" s="3">
        <v>8796</v>
      </c>
      <c r="C30" s="3">
        <v>15</v>
      </c>
      <c r="D30" s="3">
        <v>972</v>
      </c>
      <c r="E30" s="3">
        <v>1</v>
      </c>
      <c r="F30" s="3">
        <v>125</v>
      </c>
      <c r="G30" s="3">
        <v>2</v>
      </c>
      <c r="H30" s="24">
        <v>135</v>
      </c>
      <c r="I30" s="3">
        <v>837</v>
      </c>
      <c r="J30" s="3">
        <v>405</v>
      </c>
      <c r="K30" s="3">
        <v>472</v>
      </c>
      <c r="L30" s="3">
        <v>675</v>
      </c>
      <c r="M30" s="3">
        <v>1086</v>
      </c>
      <c r="N30" s="3">
        <v>108</v>
      </c>
      <c r="O30" s="3">
        <v>35026</v>
      </c>
      <c r="P30" s="3">
        <v>727</v>
      </c>
      <c r="Q30" s="3">
        <v>893</v>
      </c>
    </row>
    <row r="31" spans="1:17" x14ac:dyDescent="0.45">
      <c r="A31" s="2" t="s">
        <v>32</v>
      </c>
      <c r="B31" s="3">
        <v>8277</v>
      </c>
      <c r="C31" s="3">
        <v>16</v>
      </c>
      <c r="D31" s="3">
        <v>957</v>
      </c>
      <c r="E31" s="3"/>
      <c r="F31" s="3"/>
      <c r="G31" s="3"/>
      <c r="H31" s="3">
        <v>134</v>
      </c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45">
      <c r="A32" s="2" t="s">
        <v>34</v>
      </c>
      <c r="B32" s="3">
        <v>8059</v>
      </c>
      <c r="C32" s="3">
        <v>15</v>
      </c>
      <c r="D32" s="3"/>
      <c r="E32" s="3"/>
      <c r="F32" s="3"/>
      <c r="G32" s="3"/>
      <c r="H32" s="3">
        <v>135</v>
      </c>
      <c r="I32" s="3"/>
      <c r="J32" s="3"/>
      <c r="K32" s="3"/>
      <c r="L32" s="3"/>
      <c r="M32" s="3"/>
      <c r="N32" s="3"/>
      <c r="O32" s="3"/>
      <c r="P32" s="3">
        <v>727</v>
      </c>
      <c r="Q32" s="3">
        <v>893</v>
      </c>
    </row>
    <row r="33" spans="1:17" x14ac:dyDescent="0.45">
      <c r="A33" s="2" t="s">
        <v>35</v>
      </c>
      <c r="B33" s="3">
        <v>7371</v>
      </c>
      <c r="C33" s="3">
        <v>14</v>
      </c>
      <c r="D33" s="3">
        <v>1124</v>
      </c>
      <c r="E33" s="3"/>
      <c r="F33" s="3"/>
      <c r="G33" s="3"/>
      <c r="H33" s="3">
        <v>135</v>
      </c>
      <c r="I33" s="3">
        <v>837</v>
      </c>
      <c r="J33" s="3"/>
      <c r="K33" s="3"/>
      <c r="L33" s="3"/>
      <c r="M33" s="3"/>
      <c r="N33" s="3"/>
      <c r="O33" s="3"/>
      <c r="P33" s="3"/>
      <c r="Q33" s="3"/>
    </row>
    <row r="34" spans="1:17" x14ac:dyDescent="0.45">
      <c r="A34" s="2" t="s">
        <v>36</v>
      </c>
      <c r="B34" s="3">
        <v>6819</v>
      </c>
      <c r="C34" s="3">
        <v>16</v>
      </c>
      <c r="D34" s="3">
        <v>684</v>
      </c>
      <c r="E34" s="3"/>
      <c r="F34" s="3"/>
      <c r="G34" s="3"/>
      <c r="H34" s="3">
        <v>133</v>
      </c>
      <c r="I34" s="3">
        <v>824</v>
      </c>
      <c r="J34" s="3"/>
      <c r="K34" s="3"/>
      <c r="L34" s="3"/>
      <c r="M34" s="3"/>
      <c r="N34" s="3"/>
      <c r="O34" s="3">
        <v>30774</v>
      </c>
      <c r="P34" s="3">
        <v>716</v>
      </c>
      <c r="Q34" s="3">
        <v>879</v>
      </c>
    </row>
    <row r="35" spans="1:17" x14ac:dyDescent="0.45">
      <c r="A35" s="2" t="s">
        <v>37</v>
      </c>
      <c r="B35" s="3">
        <v>8860</v>
      </c>
      <c r="C35" s="3">
        <v>16</v>
      </c>
      <c r="D35" s="3">
        <v>777</v>
      </c>
      <c r="E35" s="3"/>
      <c r="F35" s="3"/>
      <c r="G35" s="3"/>
      <c r="H35" s="3">
        <v>135</v>
      </c>
      <c r="I35" s="3">
        <v>837</v>
      </c>
      <c r="J35" s="3"/>
      <c r="K35" s="3"/>
      <c r="L35" s="3">
        <v>675</v>
      </c>
      <c r="M35" s="3"/>
      <c r="N35" s="3"/>
      <c r="O35" s="3">
        <v>28765</v>
      </c>
      <c r="P35" s="3">
        <v>727</v>
      </c>
      <c r="Q35" s="3">
        <v>893</v>
      </c>
    </row>
    <row r="36" spans="1:17" x14ac:dyDescent="0.45">
      <c r="A36" s="2" t="s">
        <v>38</v>
      </c>
      <c r="B36" s="3">
        <v>8140</v>
      </c>
      <c r="C36" s="3">
        <v>16</v>
      </c>
      <c r="D36" s="3">
        <v>911</v>
      </c>
      <c r="E36" s="3"/>
      <c r="F36" s="3"/>
      <c r="G36" s="3"/>
      <c r="H36" s="3">
        <v>136</v>
      </c>
      <c r="I36" s="3">
        <v>843</v>
      </c>
      <c r="J36" s="3"/>
      <c r="K36" s="3"/>
      <c r="L36" s="3">
        <v>680</v>
      </c>
      <c r="M36" s="3">
        <v>1094</v>
      </c>
      <c r="N36" s="3"/>
      <c r="O36" s="3">
        <v>34817</v>
      </c>
      <c r="P36" s="3">
        <v>733</v>
      </c>
      <c r="Q36" s="3">
        <v>899</v>
      </c>
    </row>
    <row r="37" spans="1:17" x14ac:dyDescent="0.45">
      <c r="A37" s="2" t="s">
        <v>39</v>
      </c>
      <c r="B37" s="3">
        <v>9662</v>
      </c>
      <c r="C37" s="3">
        <v>13</v>
      </c>
      <c r="D37" s="3">
        <v>1007</v>
      </c>
      <c r="E37" s="3"/>
      <c r="F37" s="3"/>
      <c r="G37" s="3"/>
      <c r="H37" s="3">
        <v>132</v>
      </c>
      <c r="I37" s="3">
        <v>818</v>
      </c>
      <c r="J37" s="3">
        <v>396</v>
      </c>
      <c r="K37" s="3"/>
      <c r="L37" s="3">
        <v>660</v>
      </c>
      <c r="M37" s="3">
        <v>1062</v>
      </c>
      <c r="N37" s="3"/>
      <c r="O37" s="3">
        <v>31005</v>
      </c>
      <c r="P37" s="3">
        <v>711</v>
      </c>
      <c r="Q37" s="3">
        <v>873</v>
      </c>
    </row>
    <row r="38" spans="1:17" x14ac:dyDescent="0.45">
      <c r="A38" s="2" t="s">
        <v>40</v>
      </c>
      <c r="B38" s="3">
        <v>8952</v>
      </c>
      <c r="C38" s="3">
        <v>15</v>
      </c>
      <c r="D38" s="3">
        <v>912</v>
      </c>
      <c r="E38" s="3"/>
      <c r="F38" s="3"/>
      <c r="G38" s="3"/>
      <c r="H38" s="3">
        <v>136</v>
      </c>
      <c r="I38" s="3">
        <v>843</v>
      </c>
      <c r="J38" s="3">
        <v>408</v>
      </c>
      <c r="K38" s="3">
        <v>476</v>
      </c>
      <c r="L38" s="3">
        <v>680</v>
      </c>
      <c r="M38" s="3">
        <v>1094</v>
      </c>
      <c r="N38" s="3"/>
      <c r="O38" s="3">
        <v>29541</v>
      </c>
      <c r="P38" s="3">
        <v>733</v>
      </c>
      <c r="Q38" s="3">
        <v>899</v>
      </c>
    </row>
    <row r="39" spans="1:17" x14ac:dyDescent="0.45">
      <c r="A39" s="2" t="s">
        <v>41</v>
      </c>
      <c r="B39" s="3">
        <v>9070</v>
      </c>
      <c r="C39" s="3">
        <v>15</v>
      </c>
      <c r="D39" s="3">
        <v>1070</v>
      </c>
      <c r="E39" s="3"/>
      <c r="F39" s="3"/>
      <c r="G39" s="3"/>
      <c r="H39" s="3">
        <v>135</v>
      </c>
      <c r="I39" s="3">
        <v>837</v>
      </c>
      <c r="J39" s="3">
        <v>405</v>
      </c>
      <c r="K39" s="3">
        <v>472</v>
      </c>
      <c r="L39" s="3">
        <v>675</v>
      </c>
      <c r="M39" s="3">
        <v>1086</v>
      </c>
      <c r="N39" s="3">
        <v>108</v>
      </c>
      <c r="O39" s="3">
        <v>34885</v>
      </c>
      <c r="P39" s="3">
        <v>727</v>
      </c>
      <c r="Q39" s="3">
        <v>893</v>
      </c>
    </row>
    <row r="40" spans="1:17" x14ac:dyDescent="0.45">
      <c r="A40" s="2" t="s">
        <v>42</v>
      </c>
      <c r="B40" s="3">
        <v>7998</v>
      </c>
      <c r="C40" s="3">
        <v>16</v>
      </c>
      <c r="D40" s="3">
        <v>1042</v>
      </c>
      <c r="E40" s="3"/>
      <c r="F40" s="3"/>
      <c r="G40" s="3"/>
      <c r="H40" s="24">
        <v>134</v>
      </c>
      <c r="I40" s="3">
        <v>830</v>
      </c>
      <c r="J40" s="3">
        <v>402</v>
      </c>
      <c r="K40" s="3">
        <v>469</v>
      </c>
      <c r="L40" s="3">
        <v>670</v>
      </c>
      <c r="M40" s="3">
        <v>1078</v>
      </c>
      <c r="N40" s="3">
        <v>107</v>
      </c>
      <c r="O40" s="3">
        <v>29359</v>
      </c>
      <c r="P40" s="3">
        <v>722</v>
      </c>
      <c r="Q40" s="3">
        <v>886</v>
      </c>
    </row>
    <row r="41" spans="1:17" x14ac:dyDescent="0.45">
      <c r="A41" s="2" t="s">
        <v>43</v>
      </c>
      <c r="B41" s="3">
        <v>8408</v>
      </c>
      <c r="C41" s="3">
        <v>16</v>
      </c>
      <c r="D41" s="3">
        <v>778</v>
      </c>
      <c r="E41" s="3"/>
      <c r="F41" s="3"/>
      <c r="G41" s="3"/>
      <c r="H41" s="3">
        <v>136</v>
      </c>
      <c r="I41" s="3"/>
      <c r="J41" s="3"/>
      <c r="K41" s="3"/>
      <c r="L41" s="3"/>
      <c r="M41" s="3"/>
      <c r="N41" s="3"/>
      <c r="O41" s="3">
        <v>34232</v>
      </c>
      <c r="P41" s="3"/>
      <c r="Q41" s="3"/>
    </row>
    <row r="42" spans="1:17" x14ac:dyDescent="0.45">
      <c r="A42" s="2" t="s">
        <v>44</v>
      </c>
      <c r="B42" s="3">
        <v>9095</v>
      </c>
      <c r="C42" s="3">
        <v>16</v>
      </c>
      <c r="D42" s="3">
        <v>904</v>
      </c>
      <c r="E42" s="3">
        <v>1</v>
      </c>
      <c r="F42" s="3">
        <v>128</v>
      </c>
      <c r="G42" s="3">
        <v>1</v>
      </c>
      <c r="H42" s="24">
        <v>133</v>
      </c>
      <c r="I42" s="3">
        <v>824</v>
      </c>
      <c r="J42" s="3">
        <v>399</v>
      </c>
      <c r="K42" s="3">
        <v>465</v>
      </c>
      <c r="L42" s="3">
        <v>665</v>
      </c>
      <c r="M42" s="3">
        <v>1070</v>
      </c>
      <c r="N42" s="3">
        <v>106</v>
      </c>
      <c r="O42" s="3">
        <v>31491</v>
      </c>
      <c r="P42" s="3">
        <v>716</v>
      </c>
      <c r="Q42" s="3">
        <v>879</v>
      </c>
    </row>
    <row r="43" spans="1:17" x14ac:dyDescent="0.45">
      <c r="A43" s="2" t="s">
        <v>45</v>
      </c>
      <c r="B43" s="3">
        <v>10295</v>
      </c>
      <c r="C43" s="3">
        <v>13</v>
      </c>
      <c r="D43" s="3">
        <v>869</v>
      </c>
      <c r="E43" s="3"/>
      <c r="F43" s="3"/>
      <c r="G43" s="3"/>
      <c r="H43" s="3">
        <v>132</v>
      </c>
      <c r="I43" s="3"/>
      <c r="J43" s="3"/>
      <c r="K43" s="3"/>
      <c r="L43" s="3"/>
      <c r="M43" s="3"/>
      <c r="N43" s="3"/>
      <c r="O43" s="3">
        <v>31804</v>
      </c>
      <c r="P43" s="3"/>
      <c r="Q43" s="3"/>
    </row>
    <row r="44" spans="1:17" x14ac:dyDescent="0.45">
      <c r="A44" s="2" t="s">
        <v>46</v>
      </c>
      <c r="B44" s="3">
        <v>11028</v>
      </c>
      <c r="C44" s="3">
        <v>16</v>
      </c>
      <c r="D44" s="3">
        <v>939</v>
      </c>
      <c r="E44" s="3">
        <v>1</v>
      </c>
      <c r="F44" s="3">
        <v>123</v>
      </c>
      <c r="G44" s="3">
        <v>1</v>
      </c>
      <c r="H44" s="3">
        <v>134</v>
      </c>
      <c r="I44" s="3"/>
      <c r="J44" s="3"/>
      <c r="K44" s="3"/>
      <c r="L44" s="3"/>
      <c r="M44" s="3"/>
      <c r="N44" s="3"/>
      <c r="O44" s="3">
        <v>31251</v>
      </c>
      <c r="P44" s="3"/>
      <c r="Q44" s="3"/>
    </row>
    <row r="45" spans="1:17" x14ac:dyDescent="0.45">
      <c r="A45" s="2" t="s">
        <v>47</v>
      </c>
      <c r="B45" s="3">
        <v>10121</v>
      </c>
      <c r="C45" s="3">
        <v>16</v>
      </c>
      <c r="D45" s="3">
        <v>873</v>
      </c>
      <c r="E45" s="3"/>
      <c r="F45" s="3"/>
      <c r="G45" s="3"/>
      <c r="H45" s="3">
        <v>135</v>
      </c>
      <c r="I45" s="3"/>
      <c r="J45" s="3"/>
      <c r="K45" s="3"/>
      <c r="L45" s="3"/>
      <c r="M45" s="3"/>
      <c r="N45" s="3"/>
      <c r="O45" s="3">
        <v>30846</v>
      </c>
      <c r="P45" s="3"/>
      <c r="Q45" s="3"/>
    </row>
    <row r="46" spans="1:17" x14ac:dyDescent="0.45">
      <c r="A46" s="2" t="s">
        <v>48</v>
      </c>
      <c r="B46" s="3">
        <v>9000</v>
      </c>
      <c r="C46" s="3">
        <v>13</v>
      </c>
      <c r="D46" s="3">
        <v>900</v>
      </c>
      <c r="E46" s="3"/>
      <c r="F46" s="3"/>
      <c r="G46" s="3"/>
      <c r="H46" s="3">
        <v>132</v>
      </c>
      <c r="I46" s="3"/>
      <c r="J46" s="3"/>
      <c r="K46" s="3"/>
      <c r="L46" s="3"/>
      <c r="M46" s="3"/>
      <c r="N46" s="3"/>
      <c r="O46" s="3">
        <v>33628</v>
      </c>
      <c r="P46" s="3">
        <v>711</v>
      </c>
      <c r="Q46" s="3">
        <v>873</v>
      </c>
    </row>
    <row r="47" spans="1:17" x14ac:dyDescent="0.45">
      <c r="A47" s="2" t="s">
        <v>49</v>
      </c>
      <c r="B47" s="3">
        <v>6795</v>
      </c>
      <c r="C47" s="3">
        <v>15</v>
      </c>
      <c r="D47" s="3">
        <v>966</v>
      </c>
      <c r="E47" s="3"/>
      <c r="F47" s="3"/>
      <c r="G47" s="3"/>
      <c r="H47" s="3">
        <v>135</v>
      </c>
      <c r="I47" s="3"/>
      <c r="J47" s="3"/>
      <c r="K47" s="3"/>
      <c r="L47" s="3"/>
      <c r="M47" s="3"/>
      <c r="N47" s="3"/>
      <c r="O47" s="3">
        <v>32129</v>
      </c>
      <c r="P47" s="3"/>
      <c r="Q47" s="3"/>
    </row>
    <row r="48" spans="1:17" x14ac:dyDescent="0.45">
      <c r="A48" s="2" t="s">
        <v>50</v>
      </c>
      <c r="B48" s="3">
        <v>7598</v>
      </c>
      <c r="C48" s="3">
        <v>15</v>
      </c>
      <c r="D48" s="3">
        <v>985</v>
      </c>
      <c r="E48" s="3"/>
      <c r="F48" s="3"/>
      <c r="G48" s="3"/>
      <c r="H48" s="3">
        <v>132</v>
      </c>
      <c r="I48" s="3">
        <v>818</v>
      </c>
      <c r="J48" s="3">
        <v>396</v>
      </c>
      <c r="K48" s="3">
        <v>462</v>
      </c>
      <c r="L48" s="3">
        <v>660</v>
      </c>
      <c r="M48" s="3">
        <v>1062</v>
      </c>
      <c r="N48" s="3">
        <v>105</v>
      </c>
      <c r="O48" s="3">
        <v>32273</v>
      </c>
      <c r="P48" s="3">
        <v>711</v>
      </c>
      <c r="Q48" s="3">
        <v>873</v>
      </c>
    </row>
    <row r="49" spans="1:17" x14ac:dyDescent="0.45">
      <c r="A49" s="2" t="s">
        <v>51</v>
      </c>
      <c r="B49" s="3">
        <v>7835</v>
      </c>
      <c r="C49" s="3">
        <v>14</v>
      </c>
      <c r="D49" s="3">
        <v>799</v>
      </c>
      <c r="E49" s="3"/>
      <c r="F49" s="3"/>
      <c r="G49" s="3"/>
      <c r="H49" s="3">
        <v>132</v>
      </c>
      <c r="I49" s="3"/>
      <c r="J49" s="3"/>
      <c r="K49" s="3"/>
      <c r="L49" s="3"/>
      <c r="M49" s="3"/>
      <c r="N49" s="3"/>
      <c r="O49" s="3">
        <v>32772</v>
      </c>
      <c r="P49" s="3"/>
      <c r="Q49" s="3"/>
    </row>
    <row r="50" spans="1:17" x14ac:dyDescent="0.45">
      <c r="A50" s="2" t="s">
        <v>52</v>
      </c>
      <c r="B50" s="3">
        <v>9330</v>
      </c>
      <c r="C50" s="3">
        <v>15</v>
      </c>
      <c r="D50" s="3">
        <v>748</v>
      </c>
      <c r="E50" s="3"/>
      <c r="F50" s="3"/>
      <c r="G50" s="3"/>
      <c r="H50" s="3">
        <v>132</v>
      </c>
      <c r="I50" s="3"/>
      <c r="J50" s="3"/>
      <c r="K50" s="3"/>
      <c r="L50" s="3"/>
      <c r="M50" s="3"/>
      <c r="N50" s="3"/>
      <c r="O50" s="3">
        <v>34346</v>
      </c>
      <c r="P50" s="3"/>
      <c r="Q50" s="3"/>
    </row>
    <row r="51" spans="1:17" x14ac:dyDescent="0.45">
      <c r="A51" s="2" t="s">
        <v>53</v>
      </c>
      <c r="B51" s="3">
        <v>8310</v>
      </c>
      <c r="C51" s="3">
        <v>16</v>
      </c>
      <c r="D51" s="3">
        <v>922</v>
      </c>
      <c r="E51" s="3"/>
      <c r="F51" s="3"/>
      <c r="G51" s="3"/>
      <c r="H51" s="3">
        <v>134</v>
      </c>
      <c r="I51" s="3"/>
      <c r="J51" s="3"/>
      <c r="K51" s="3"/>
      <c r="L51" s="3"/>
      <c r="M51" s="3"/>
      <c r="N51" s="3"/>
      <c r="O51" s="3">
        <v>30560</v>
      </c>
      <c r="P51" s="3"/>
      <c r="Q51" s="3"/>
    </row>
    <row r="52" spans="1:17" x14ac:dyDescent="0.45">
      <c r="A52" s="2" t="s">
        <v>54</v>
      </c>
      <c r="B52" s="3">
        <v>7116</v>
      </c>
      <c r="C52" s="3">
        <v>13</v>
      </c>
      <c r="D52" s="3">
        <v>936</v>
      </c>
      <c r="E52" s="3"/>
      <c r="F52" s="3"/>
      <c r="G52" s="3"/>
      <c r="H52" s="3">
        <v>132</v>
      </c>
      <c r="I52" s="3"/>
      <c r="J52" s="3"/>
      <c r="K52" s="3"/>
      <c r="L52" s="3"/>
      <c r="M52" s="3"/>
      <c r="N52" s="3"/>
      <c r="O52" s="3">
        <v>34089</v>
      </c>
      <c r="P52" s="3"/>
      <c r="Q52" s="3"/>
    </row>
    <row r="53" spans="1:17" x14ac:dyDescent="0.45">
      <c r="A53" s="2" t="s">
        <v>55</v>
      </c>
      <c r="B53" s="3">
        <v>8272</v>
      </c>
      <c r="C53" s="3">
        <v>13</v>
      </c>
      <c r="D53" s="3">
        <v>845</v>
      </c>
      <c r="E53" s="3"/>
      <c r="F53" s="3"/>
      <c r="G53" s="3"/>
      <c r="H53" s="3">
        <v>132</v>
      </c>
      <c r="I53" s="3"/>
      <c r="J53" s="3"/>
      <c r="K53" s="3"/>
      <c r="L53" s="3"/>
      <c r="M53" s="3"/>
      <c r="N53" s="3"/>
      <c r="O53" s="3">
        <v>28004</v>
      </c>
      <c r="P53" s="3"/>
      <c r="Q53" s="3"/>
    </row>
    <row r="54" spans="1:17" x14ac:dyDescent="0.45">
      <c r="A54" s="2" t="s">
        <v>56</v>
      </c>
      <c r="B54" s="3">
        <v>8928</v>
      </c>
      <c r="C54" s="3">
        <v>15</v>
      </c>
      <c r="D54" s="3">
        <v>955</v>
      </c>
      <c r="E54" s="3">
        <v>1</v>
      </c>
      <c r="F54" s="3">
        <v>129</v>
      </c>
      <c r="G54" s="3">
        <v>1</v>
      </c>
      <c r="H54" s="3">
        <v>134</v>
      </c>
      <c r="I54" s="3"/>
      <c r="J54" s="3"/>
      <c r="K54" s="3"/>
      <c r="L54" s="3"/>
      <c r="M54" s="3"/>
      <c r="N54" s="3"/>
      <c r="O54" s="3">
        <v>33462</v>
      </c>
      <c r="P54" s="3"/>
      <c r="Q54" s="3"/>
    </row>
    <row r="55" spans="1:17" x14ac:dyDescent="0.45">
      <c r="A55" s="2" t="s">
        <v>57</v>
      </c>
      <c r="B55" s="3">
        <v>8882</v>
      </c>
      <c r="C55" s="3">
        <v>14</v>
      </c>
      <c r="D55" s="3">
        <v>1063</v>
      </c>
      <c r="E55" s="3">
        <v>1</v>
      </c>
      <c r="F55" s="3">
        <v>122</v>
      </c>
      <c r="G55" s="3">
        <v>1</v>
      </c>
      <c r="H55" s="3">
        <v>132</v>
      </c>
      <c r="I55" s="3"/>
      <c r="J55" s="3"/>
      <c r="K55" s="3"/>
      <c r="L55" s="3"/>
      <c r="M55" s="3"/>
      <c r="N55" s="3"/>
      <c r="O55" s="3">
        <v>31188</v>
      </c>
      <c r="P55" s="3"/>
      <c r="Q55" s="3"/>
    </row>
    <row r="56" spans="1:17" x14ac:dyDescent="0.45">
      <c r="A56" s="2" t="s">
        <v>58</v>
      </c>
      <c r="B56" s="3">
        <v>10015</v>
      </c>
      <c r="C56" s="3">
        <v>13</v>
      </c>
      <c r="D56" s="3">
        <v>888</v>
      </c>
      <c r="E56" s="3">
        <v>1</v>
      </c>
      <c r="F56" s="3">
        <v>121</v>
      </c>
      <c r="G56" s="3">
        <v>2</v>
      </c>
      <c r="H56" s="3">
        <v>132</v>
      </c>
      <c r="I56" s="3"/>
      <c r="J56" s="3"/>
      <c r="K56" s="3"/>
      <c r="L56" s="3"/>
      <c r="M56" s="3"/>
      <c r="N56" s="3"/>
      <c r="O56" s="3">
        <v>27746</v>
      </c>
      <c r="P56" s="3"/>
      <c r="Q56" s="3"/>
    </row>
    <row r="57" spans="1:17" x14ac:dyDescent="0.45">
      <c r="A57" s="2" t="s">
        <v>59</v>
      </c>
      <c r="B57" s="3">
        <v>9903</v>
      </c>
      <c r="C57" s="3">
        <v>15</v>
      </c>
      <c r="D57" s="3">
        <v>920</v>
      </c>
      <c r="E57" s="3"/>
      <c r="F57" s="3"/>
      <c r="G57" s="3"/>
      <c r="H57" s="3">
        <v>132</v>
      </c>
      <c r="I57" s="3"/>
      <c r="J57" s="3"/>
      <c r="K57" s="3"/>
      <c r="L57" s="3"/>
      <c r="M57" s="3"/>
      <c r="N57" s="3"/>
      <c r="O57" s="3">
        <v>30857</v>
      </c>
      <c r="P57" s="3"/>
      <c r="Q57" s="3"/>
    </row>
    <row r="58" spans="1:17" x14ac:dyDescent="0.45">
      <c r="A58" s="2" t="s">
        <v>60</v>
      </c>
      <c r="B58" s="3">
        <v>10472</v>
      </c>
      <c r="C58" s="3">
        <v>16</v>
      </c>
      <c r="D58" s="3">
        <v>932</v>
      </c>
      <c r="E58" s="3">
        <v>1</v>
      </c>
      <c r="F58" s="3">
        <v>127</v>
      </c>
      <c r="G58" s="3">
        <v>2</v>
      </c>
      <c r="H58" s="3">
        <v>135</v>
      </c>
      <c r="I58" s="3"/>
      <c r="J58" s="3"/>
      <c r="K58" s="3"/>
      <c r="L58" s="3"/>
      <c r="M58" s="3"/>
      <c r="N58" s="3"/>
      <c r="O58" s="3">
        <v>34324</v>
      </c>
      <c r="P58" s="3"/>
      <c r="Q58" s="3"/>
    </row>
    <row r="59" spans="1:17" x14ac:dyDescent="0.45">
      <c r="A59" s="2" t="s">
        <v>61</v>
      </c>
      <c r="B59" s="3">
        <v>7135</v>
      </c>
      <c r="C59" s="3">
        <v>16</v>
      </c>
      <c r="D59" s="3">
        <v>979</v>
      </c>
      <c r="E59" s="3">
        <v>1</v>
      </c>
      <c r="F59" s="3">
        <v>124</v>
      </c>
      <c r="G59" s="3">
        <v>1</v>
      </c>
      <c r="H59" s="3">
        <v>135</v>
      </c>
      <c r="I59" s="3"/>
      <c r="J59" s="3"/>
      <c r="K59" s="3"/>
      <c r="L59" s="3"/>
      <c r="M59" s="3"/>
      <c r="N59" s="3"/>
      <c r="O59" s="3">
        <v>29605</v>
      </c>
      <c r="P59" s="3"/>
      <c r="Q59" s="3"/>
    </row>
    <row r="60" spans="1:17" x14ac:dyDescent="0.45">
      <c r="A60" s="2" t="s">
        <v>62</v>
      </c>
      <c r="B60" s="3">
        <v>8746</v>
      </c>
      <c r="C60" s="3">
        <v>16</v>
      </c>
      <c r="D60" s="3">
        <v>793</v>
      </c>
      <c r="E60" s="3"/>
      <c r="F60" s="3"/>
      <c r="G60" s="3"/>
      <c r="H60" s="3">
        <v>134</v>
      </c>
      <c r="I60" s="3"/>
      <c r="J60" s="3"/>
      <c r="K60" s="3"/>
      <c r="L60" s="3"/>
      <c r="M60" s="3"/>
      <c r="N60" s="3"/>
      <c r="O60" s="3">
        <v>31748</v>
      </c>
      <c r="P60" s="3"/>
      <c r="Q60" s="3"/>
    </row>
    <row r="61" spans="1:17" x14ac:dyDescent="0.45">
      <c r="A61" s="2" t="s">
        <v>63</v>
      </c>
      <c r="B61" s="3">
        <v>6848</v>
      </c>
      <c r="C61" s="3">
        <v>15</v>
      </c>
      <c r="D61" s="3">
        <v>1124</v>
      </c>
      <c r="E61" s="3">
        <v>1</v>
      </c>
      <c r="F61" s="3">
        <v>126</v>
      </c>
      <c r="G61" s="3">
        <v>1</v>
      </c>
      <c r="H61" s="3">
        <v>136</v>
      </c>
      <c r="I61" s="3"/>
      <c r="J61" s="3"/>
      <c r="K61" s="3"/>
      <c r="L61" s="3"/>
      <c r="M61" s="3"/>
      <c r="N61" s="3"/>
      <c r="O61" s="3">
        <v>30711</v>
      </c>
      <c r="P61" s="3"/>
      <c r="Q61" s="3"/>
    </row>
    <row r="62" spans="1:17" x14ac:dyDescent="0.45">
      <c r="A62" s="2" t="s">
        <v>64</v>
      </c>
      <c r="B62" s="3">
        <v>10258</v>
      </c>
      <c r="C62" s="3">
        <v>13</v>
      </c>
      <c r="D62" s="3">
        <v>660</v>
      </c>
      <c r="E62" s="3"/>
      <c r="F62" s="3"/>
      <c r="G62" s="3"/>
      <c r="H62" s="3">
        <v>133</v>
      </c>
      <c r="I62" s="3"/>
      <c r="J62" s="3"/>
      <c r="K62" s="3"/>
      <c r="L62" s="3"/>
      <c r="M62" s="3"/>
      <c r="N62" s="3"/>
      <c r="O62" s="3">
        <v>32499</v>
      </c>
      <c r="P62" s="3"/>
      <c r="Q62" s="3"/>
    </row>
    <row r="63" spans="1:17" x14ac:dyDescent="0.45">
      <c r="A63" s="2" t="s">
        <v>65</v>
      </c>
      <c r="B63" s="3">
        <v>10035</v>
      </c>
      <c r="C63" s="3">
        <v>13</v>
      </c>
      <c r="D63" s="3">
        <v>798</v>
      </c>
      <c r="E63" s="3">
        <v>1</v>
      </c>
      <c r="F63" s="3">
        <v>122</v>
      </c>
      <c r="G63" s="3">
        <v>2</v>
      </c>
      <c r="H63" s="3">
        <v>132</v>
      </c>
      <c r="I63" s="3"/>
      <c r="J63" s="3"/>
      <c r="K63" s="3"/>
      <c r="L63" s="3"/>
      <c r="M63" s="3"/>
      <c r="N63" s="3"/>
      <c r="O63" s="3">
        <v>30611</v>
      </c>
      <c r="P63" s="3"/>
      <c r="Q63" s="3"/>
    </row>
    <row r="64" spans="1:17" x14ac:dyDescent="0.45">
      <c r="A64" s="2" t="s">
        <v>66</v>
      </c>
      <c r="B64" s="3">
        <v>8928</v>
      </c>
      <c r="C64" s="3">
        <v>15</v>
      </c>
      <c r="D64" s="3">
        <v>1029</v>
      </c>
      <c r="E64" s="3"/>
      <c r="F64" s="3"/>
      <c r="G64" s="3"/>
      <c r="H64" s="3">
        <v>133</v>
      </c>
      <c r="I64" s="3"/>
      <c r="J64" s="3"/>
      <c r="K64" s="3"/>
      <c r="L64" s="3"/>
      <c r="M64" s="3"/>
      <c r="N64" s="3"/>
      <c r="O64" s="3">
        <v>34531</v>
      </c>
      <c r="P64" s="3"/>
      <c r="Q64" s="3"/>
    </row>
    <row r="65" spans="1:17" x14ac:dyDescent="0.45">
      <c r="A65" s="2" t="s">
        <v>67</v>
      </c>
      <c r="B65" s="3">
        <v>10429</v>
      </c>
      <c r="C65" s="3">
        <v>14</v>
      </c>
      <c r="D65" s="3">
        <v>1024</v>
      </c>
      <c r="E65" s="3"/>
      <c r="F65" s="3"/>
      <c r="G65" s="3"/>
      <c r="H65" s="3">
        <v>136</v>
      </c>
      <c r="I65" s="3">
        <v>843</v>
      </c>
      <c r="J65" s="3">
        <v>408</v>
      </c>
      <c r="K65" s="3">
        <v>476</v>
      </c>
      <c r="L65" s="3">
        <v>680</v>
      </c>
      <c r="M65" s="3">
        <v>1094</v>
      </c>
      <c r="N65" s="3">
        <v>108</v>
      </c>
      <c r="O65" s="3">
        <v>31241</v>
      </c>
      <c r="P65" s="3">
        <v>733</v>
      </c>
      <c r="Q65" s="3">
        <v>899</v>
      </c>
    </row>
    <row r="66" spans="1:17" x14ac:dyDescent="0.45">
      <c r="A66" s="2" t="s">
        <v>68</v>
      </c>
      <c r="B66" s="3">
        <v>9745</v>
      </c>
      <c r="C66" s="3">
        <v>15</v>
      </c>
      <c r="D66" s="3">
        <v>824</v>
      </c>
      <c r="E66" s="3"/>
      <c r="F66" s="3"/>
      <c r="G66" s="3"/>
      <c r="H66" s="3">
        <v>132</v>
      </c>
      <c r="I66" s="3"/>
      <c r="J66" s="3"/>
      <c r="K66" s="3"/>
      <c r="L66" s="3"/>
      <c r="M66" s="3"/>
      <c r="N66" s="3"/>
      <c r="O66" s="3">
        <v>28411</v>
      </c>
      <c r="P66" s="3"/>
      <c r="Q66" s="3"/>
    </row>
    <row r="67" spans="1:17" x14ac:dyDescent="0.45">
      <c r="A67" s="2" t="s">
        <v>69</v>
      </c>
      <c r="B67" s="3">
        <v>9462</v>
      </c>
      <c r="C67" s="3">
        <v>14</v>
      </c>
      <c r="D67" s="3">
        <v>1080</v>
      </c>
      <c r="E67" s="3">
        <v>1</v>
      </c>
      <c r="F67" s="3">
        <v>128</v>
      </c>
      <c r="G67" s="3">
        <v>2</v>
      </c>
      <c r="H67" s="3">
        <v>132</v>
      </c>
      <c r="I67" s="3"/>
      <c r="J67" s="3"/>
      <c r="K67" s="3"/>
      <c r="L67" s="3"/>
      <c r="M67" s="3"/>
      <c r="N67" s="3"/>
      <c r="O67" s="3">
        <v>33768</v>
      </c>
      <c r="P67" s="3"/>
      <c r="Q67" s="3"/>
    </row>
    <row r="68" spans="1:17" x14ac:dyDescent="0.45">
      <c r="A68" s="2" t="s">
        <v>70</v>
      </c>
      <c r="B68" s="3">
        <v>10645</v>
      </c>
      <c r="C68" s="3">
        <v>16</v>
      </c>
      <c r="D68" s="3">
        <v>1053</v>
      </c>
      <c r="E68" s="3"/>
      <c r="F68" s="3"/>
      <c r="G68" s="3"/>
      <c r="H68" s="3">
        <v>132</v>
      </c>
      <c r="I68" s="3"/>
      <c r="J68" s="3"/>
      <c r="K68" s="3"/>
      <c r="L68" s="3"/>
      <c r="M68" s="3"/>
      <c r="N68" s="3"/>
      <c r="O68" s="3">
        <v>27811</v>
      </c>
      <c r="P68" s="3"/>
      <c r="Q68" s="3"/>
    </row>
    <row r="69" spans="1:17" x14ac:dyDescent="0.45">
      <c r="A69" s="2" t="s">
        <v>71</v>
      </c>
      <c r="B69" s="3">
        <v>8340</v>
      </c>
      <c r="C69" s="3">
        <v>15</v>
      </c>
      <c r="D69" s="3">
        <v>892</v>
      </c>
      <c r="E69" s="3"/>
      <c r="F69" s="3"/>
      <c r="G69" s="3"/>
      <c r="H69" s="3">
        <v>134</v>
      </c>
      <c r="I69" s="3"/>
      <c r="J69" s="3"/>
      <c r="K69" s="3"/>
      <c r="L69" s="3"/>
      <c r="M69" s="3"/>
      <c r="N69" s="3"/>
      <c r="O69" s="3">
        <v>32836</v>
      </c>
      <c r="P69" s="3"/>
      <c r="Q69" s="3"/>
    </row>
    <row r="70" spans="1:17" x14ac:dyDescent="0.45">
      <c r="A70" s="2" t="s">
        <v>72</v>
      </c>
      <c r="B70" s="3">
        <v>6786</v>
      </c>
      <c r="C70" s="3">
        <v>13</v>
      </c>
      <c r="D70" s="3">
        <v>1013</v>
      </c>
      <c r="E70" s="3"/>
      <c r="F70" s="3"/>
      <c r="G70" s="3"/>
      <c r="H70" s="3">
        <v>132</v>
      </c>
      <c r="I70" s="3"/>
      <c r="J70" s="3"/>
      <c r="K70" s="3"/>
      <c r="L70" s="3"/>
      <c r="M70" s="3"/>
      <c r="N70" s="3"/>
      <c r="O70" s="3">
        <v>29702</v>
      </c>
      <c r="P70" s="3"/>
      <c r="Q70" s="3"/>
    </row>
    <row r="71" spans="1:17" x14ac:dyDescent="0.45">
      <c r="A71" s="2" t="s">
        <v>73</v>
      </c>
      <c r="B71" s="3">
        <v>9718</v>
      </c>
      <c r="C71" s="3">
        <v>14</v>
      </c>
      <c r="D71" s="3">
        <v>723</v>
      </c>
      <c r="E71" s="3"/>
      <c r="F71" s="3"/>
      <c r="G71" s="3"/>
      <c r="H71" s="3">
        <v>135</v>
      </c>
      <c r="I71" s="3"/>
      <c r="J71" s="3"/>
      <c r="K71" s="3"/>
      <c r="L71" s="3"/>
      <c r="M71" s="3"/>
      <c r="N71" s="3"/>
      <c r="O71" s="3">
        <v>32220</v>
      </c>
      <c r="P71" s="3"/>
      <c r="Q71" s="3"/>
    </row>
    <row r="72" spans="1:17" x14ac:dyDescent="0.45">
      <c r="A72" s="2" t="s">
        <v>74</v>
      </c>
      <c r="B72" s="3">
        <v>7902</v>
      </c>
      <c r="C72" s="3">
        <v>13</v>
      </c>
      <c r="D72" s="3">
        <v>848</v>
      </c>
      <c r="E72" s="3"/>
      <c r="F72" s="3"/>
      <c r="G72" s="3"/>
      <c r="H72" s="3">
        <v>134</v>
      </c>
      <c r="I72" s="3"/>
      <c r="J72" s="3"/>
      <c r="K72" s="3"/>
      <c r="L72" s="3"/>
      <c r="M72" s="3"/>
      <c r="N72" s="3"/>
      <c r="O72" s="3">
        <v>34235</v>
      </c>
      <c r="P72" s="3"/>
      <c r="Q72" s="3"/>
    </row>
    <row r="73" spans="1:17" x14ac:dyDescent="0.45">
      <c r="A73" s="2" t="s">
        <v>75</v>
      </c>
      <c r="B73" s="3">
        <v>8753</v>
      </c>
      <c r="C73" s="3">
        <v>14</v>
      </c>
      <c r="D73" s="3">
        <v>687</v>
      </c>
      <c r="E73" s="3">
        <v>1</v>
      </c>
      <c r="F73" s="3">
        <v>123</v>
      </c>
      <c r="G73" s="3">
        <v>2</v>
      </c>
      <c r="H73" s="3">
        <v>132</v>
      </c>
      <c r="I73" s="3"/>
      <c r="J73" s="3"/>
      <c r="K73" s="3"/>
      <c r="L73" s="3"/>
      <c r="M73" s="3"/>
      <c r="N73" s="3"/>
      <c r="O73" s="3">
        <v>30210</v>
      </c>
      <c r="P73" s="3"/>
      <c r="Q73" s="3"/>
    </row>
    <row r="74" spans="1:17" x14ac:dyDescent="0.45">
      <c r="A74" s="2" t="s">
        <v>76</v>
      </c>
      <c r="B74" s="3">
        <v>7646</v>
      </c>
      <c r="C74" s="3">
        <v>14</v>
      </c>
      <c r="D74" s="3">
        <v>1072</v>
      </c>
      <c r="E74" s="3">
        <v>1</v>
      </c>
      <c r="F74" s="3">
        <v>122</v>
      </c>
      <c r="G74" s="3">
        <v>2</v>
      </c>
      <c r="H74" s="3">
        <v>133</v>
      </c>
      <c r="I74" s="3"/>
      <c r="J74" s="3"/>
      <c r="K74" s="3"/>
      <c r="L74" s="3"/>
      <c r="M74" s="3"/>
      <c r="N74" s="3"/>
      <c r="O74" s="3">
        <v>33336</v>
      </c>
      <c r="P74" s="3"/>
      <c r="Q74" s="3"/>
    </row>
    <row r="75" spans="1:17" x14ac:dyDescent="0.45">
      <c r="A75" s="2" t="s">
        <v>77</v>
      </c>
      <c r="B75" s="3">
        <v>8296</v>
      </c>
      <c r="C75" s="3">
        <v>14</v>
      </c>
      <c r="D75" s="3">
        <v>919</v>
      </c>
      <c r="E75" s="3"/>
      <c r="F75" s="3"/>
      <c r="G75" s="3"/>
      <c r="H75" s="3">
        <v>135</v>
      </c>
      <c r="I75" s="3"/>
      <c r="J75" s="3"/>
      <c r="K75" s="3"/>
      <c r="L75" s="3"/>
      <c r="M75" s="3"/>
      <c r="N75" s="3"/>
      <c r="O75" s="3">
        <v>33398</v>
      </c>
      <c r="P75" s="3"/>
      <c r="Q75" s="3"/>
    </row>
    <row r="76" spans="1:17" x14ac:dyDescent="0.45">
      <c r="A76" s="2" t="s">
        <v>78</v>
      </c>
      <c r="B76" s="3">
        <v>10562</v>
      </c>
      <c r="C76" s="3">
        <v>14</v>
      </c>
      <c r="D76" s="3">
        <v>1038</v>
      </c>
      <c r="E76" s="3"/>
      <c r="F76" s="3"/>
      <c r="G76" s="3"/>
      <c r="H76" s="3">
        <v>132</v>
      </c>
      <c r="I76" s="3"/>
      <c r="J76" s="3"/>
      <c r="K76" s="3"/>
      <c r="L76" s="3"/>
      <c r="M76" s="3"/>
      <c r="N76" s="3"/>
      <c r="O76" s="3">
        <v>31573</v>
      </c>
      <c r="P76" s="3"/>
      <c r="Q76" s="3"/>
    </row>
    <row r="77" spans="1:17" x14ac:dyDescent="0.45">
      <c r="A77" s="2" t="s">
        <v>79</v>
      </c>
      <c r="B77" s="3">
        <v>8483</v>
      </c>
      <c r="C77" s="3">
        <v>14</v>
      </c>
      <c r="D77" s="3">
        <v>973</v>
      </c>
      <c r="E77" s="3">
        <v>1</v>
      </c>
      <c r="F77" s="3">
        <v>129</v>
      </c>
      <c r="G77" s="3">
        <v>2</v>
      </c>
      <c r="H77" s="3">
        <v>132</v>
      </c>
      <c r="I77" s="3"/>
      <c r="J77" s="3"/>
      <c r="K77" s="3"/>
      <c r="L77" s="3"/>
      <c r="M77" s="3"/>
      <c r="N77" s="3"/>
      <c r="O77" s="3">
        <v>28685</v>
      </c>
      <c r="P77" s="3"/>
      <c r="Q77" s="3"/>
    </row>
    <row r="78" spans="1:17" x14ac:dyDescent="0.45">
      <c r="A78" s="2" t="s">
        <v>80</v>
      </c>
      <c r="B78" s="3">
        <v>7329</v>
      </c>
      <c r="C78" s="3">
        <v>16</v>
      </c>
      <c r="D78" s="3">
        <v>850</v>
      </c>
      <c r="E78" s="3"/>
      <c r="F78" s="3"/>
      <c r="G78" s="3"/>
      <c r="H78" s="3">
        <v>133</v>
      </c>
      <c r="I78" s="3"/>
      <c r="J78" s="3"/>
      <c r="K78" s="3"/>
      <c r="L78" s="3"/>
      <c r="M78" s="3"/>
      <c r="N78" s="3"/>
      <c r="O78" s="3">
        <v>33826</v>
      </c>
      <c r="P78" s="3"/>
      <c r="Q78" s="3"/>
    </row>
    <row r="79" spans="1:17" x14ac:dyDescent="0.45">
      <c r="A79" s="2" t="s">
        <v>81</v>
      </c>
      <c r="B79" s="3">
        <v>8683</v>
      </c>
      <c r="C79" s="3">
        <v>13</v>
      </c>
      <c r="D79" s="3">
        <v>1088</v>
      </c>
      <c r="E79" s="3"/>
      <c r="F79" s="3"/>
      <c r="G79" s="3"/>
      <c r="H79" s="3">
        <v>136</v>
      </c>
      <c r="I79" s="3"/>
      <c r="J79" s="3"/>
      <c r="K79" s="3"/>
      <c r="L79" s="3"/>
      <c r="M79" s="3"/>
      <c r="N79" s="3"/>
      <c r="O79" s="3">
        <v>30993</v>
      </c>
      <c r="P79" s="3"/>
      <c r="Q79" s="3"/>
    </row>
    <row r="80" spans="1:17" x14ac:dyDescent="0.45">
      <c r="A80" s="2" t="s">
        <v>82</v>
      </c>
      <c r="B80" s="3">
        <v>10092</v>
      </c>
      <c r="C80" s="3">
        <v>16</v>
      </c>
      <c r="D80" s="3">
        <v>744</v>
      </c>
      <c r="E80" s="3"/>
      <c r="F80" s="3"/>
      <c r="G80" s="3"/>
      <c r="H80" s="3">
        <v>133</v>
      </c>
      <c r="I80" s="3"/>
      <c r="J80" s="3"/>
      <c r="K80" s="3"/>
      <c r="L80" s="3"/>
      <c r="M80" s="3"/>
      <c r="N80" s="3"/>
      <c r="O80" s="3">
        <v>32779</v>
      </c>
      <c r="P80" s="3"/>
      <c r="Q80" s="3"/>
    </row>
    <row r="81" spans="1:17" x14ac:dyDescent="0.45">
      <c r="A81" s="2" t="s">
        <v>83</v>
      </c>
      <c r="B81" s="3">
        <v>9956</v>
      </c>
      <c r="C81" s="3">
        <v>15</v>
      </c>
      <c r="D81" s="3">
        <v>855</v>
      </c>
      <c r="E81" s="3"/>
      <c r="F81" s="3"/>
      <c r="G81" s="3"/>
      <c r="H81" s="3">
        <v>133</v>
      </c>
      <c r="I81" s="3"/>
      <c r="J81" s="3"/>
      <c r="K81" s="3"/>
      <c r="L81" s="3"/>
      <c r="M81" s="3"/>
      <c r="N81" s="3"/>
      <c r="O81" s="3">
        <v>30396</v>
      </c>
      <c r="P81" s="3"/>
      <c r="Q81" s="3"/>
    </row>
    <row r="82" spans="1:17" x14ac:dyDescent="0.45">
      <c r="A82" s="2" t="s">
        <v>84</v>
      </c>
      <c r="B82" s="3">
        <v>7880</v>
      </c>
      <c r="C82" s="3">
        <v>15</v>
      </c>
      <c r="D82" s="3">
        <v>1064</v>
      </c>
      <c r="E82" s="3"/>
      <c r="F82" s="3"/>
      <c r="G82" s="3"/>
      <c r="H82" s="3">
        <v>132</v>
      </c>
      <c r="I82" s="3"/>
      <c r="J82" s="3"/>
      <c r="K82" s="3"/>
      <c r="L82" s="3"/>
      <c r="M82" s="3"/>
      <c r="N82" s="3"/>
      <c r="O82" s="3">
        <v>34339</v>
      </c>
      <c r="P82" s="3"/>
      <c r="Q82" s="3"/>
    </row>
    <row r="83" spans="1:17" x14ac:dyDescent="0.45">
      <c r="A83" s="2" t="s">
        <v>85</v>
      </c>
      <c r="B83" s="3">
        <v>10152</v>
      </c>
      <c r="C83" s="3">
        <v>15</v>
      </c>
      <c r="D83" s="3">
        <v>939</v>
      </c>
      <c r="E83" s="3"/>
      <c r="F83" s="3"/>
      <c r="G83" s="3"/>
      <c r="H83" s="3">
        <v>136</v>
      </c>
      <c r="I83" s="3"/>
      <c r="J83" s="3"/>
      <c r="K83" s="3"/>
      <c r="L83" s="3"/>
      <c r="M83" s="3"/>
      <c r="N83" s="3"/>
      <c r="O83" s="3">
        <v>30518</v>
      </c>
      <c r="P83" s="3"/>
      <c r="Q83" s="3"/>
    </row>
    <row r="84" spans="1:17" x14ac:dyDescent="0.45">
      <c r="A84" s="2" t="s">
        <v>86</v>
      </c>
      <c r="B84" s="3">
        <v>8146</v>
      </c>
      <c r="C84" s="3">
        <v>16</v>
      </c>
      <c r="D84" s="3">
        <v>818</v>
      </c>
      <c r="E84" s="3"/>
      <c r="F84" s="3"/>
      <c r="G84" s="3"/>
      <c r="H84" s="3">
        <v>133</v>
      </c>
      <c r="I84" s="3"/>
      <c r="J84" s="3"/>
      <c r="K84" s="3"/>
      <c r="L84" s="3"/>
      <c r="M84" s="3"/>
      <c r="N84" s="3"/>
      <c r="O84" s="3">
        <v>29104</v>
      </c>
      <c r="P84" s="3"/>
      <c r="Q84" s="3"/>
    </row>
    <row r="85" spans="1:17" x14ac:dyDescent="0.45">
      <c r="A85" s="2" t="s">
        <v>87</v>
      </c>
      <c r="B85" s="3">
        <v>10320</v>
      </c>
      <c r="C85" s="3">
        <v>15</v>
      </c>
      <c r="D85" s="3">
        <v>965</v>
      </c>
      <c r="E85" s="3">
        <v>1</v>
      </c>
      <c r="F85" s="3">
        <v>127</v>
      </c>
      <c r="G85" s="3">
        <v>1</v>
      </c>
      <c r="H85" s="3">
        <v>133</v>
      </c>
      <c r="I85" s="3"/>
      <c r="J85" s="3"/>
      <c r="K85" s="3"/>
      <c r="L85" s="3"/>
      <c r="M85" s="3"/>
      <c r="N85" s="3"/>
      <c r="O85" s="3">
        <v>34830</v>
      </c>
      <c r="P85" s="3"/>
      <c r="Q85" s="3"/>
    </row>
    <row r="86" spans="1:17" x14ac:dyDescent="0.45">
      <c r="A86" s="2" t="s">
        <v>88</v>
      </c>
      <c r="B86" s="3">
        <v>8773</v>
      </c>
      <c r="C86" s="3">
        <v>14</v>
      </c>
      <c r="D86" s="3">
        <v>708</v>
      </c>
      <c r="E86" s="3"/>
      <c r="F86" s="3"/>
      <c r="G86" s="3"/>
      <c r="H86" s="3">
        <v>135</v>
      </c>
      <c r="I86" s="3"/>
      <c r="J86" s="3"/>
      <c r="K86" s="3"/>
      <c r="L86" s="3"/>
      <c r="M86" s="3"/>
      <c r="N86" s="3"/>
      <c r="O86" s="3">
        <v>33272</v>
      </c>
      <c r="P86" s="3"/>
      <c r="Q86" s="3"/>
    </row>
    <row r="87" spans="1:17" x14ac:dyDescent="0.45">
      <c r="A87" s="2" t="s">
        <v>89</v>
      </c>
      <c r="B87" s="3">
        <v>9809</v>
      </c>
      <c r="C87" s="3">
        <v>14</v>
      </c>
      <c r="D87" s="3">
        <v>1083</v>
      </c>
      <c r="E87" s="3">
        <v>1</v>
      </c>
      <c r="F87" s="3">
        <v>133</v>
      </c>
      <c r="G87" s="3">
        <v>2</v>
      </c>
      <c r="H87" s="3">
        <v>136</v>
      </c>
      <c r="I87" s="3"/>
      <c r="J87" s="3"/>
      <c r="K87" s="3"/>
      <c r="L87" s="3"/>
      <c r="M87" s="3"/>
      <c r="N87" s="3"/>
      <c r="O87" s="3">
        <v>32338</v>
      </c>
      <c r="P87" s="3"/>
      <c r="Q87" s="3"/>
    </row>
    <row r="88" spans="1:17" x14ac:dyDescent="0.45">
      <c r="A88" s="2" t="s">
        <v>90</v>
      </c>
      <c r="B88" s="3">
        <v>9809</v>
      </c>
      <c r="C88" s="3">
        <v>15</v>
      </c>
      <c r="D88" s="3">
        <v>754</v>
      </c>
      <c r="E88" s="3"/>
      <c r="F88" s="3"/>
      <c r="G88" s="3"/>
      <c r="H88" s="3">
        <v>132</v>
      </c>
      <c r="I88" s="3"/>
      <c r="J88" s="3"/>
      <c r="K88" s="3"/>
      <c r="L88" s="3"/>
      <c r="M88" s="3"/>
      <c r="N88" s="3"/>
      <c r="O88" s="3">
        <v>34323</v>
      </c>
      <c r="P88" s="3"/>
      <c r="Q88" s="3"/>
    </row>
    <row r="89" spans="1:17" x14ac:dyDescent="0.45">
      <c r="A89" s="2" t="s">
        <v>91</v>
      </c>
      <c r="B89" s="3">
        <v>9632</v>
      </c>
      <c r="C89" s="3">
        <v>15</v>
      </c>
      <c r="D89" s="3">
        <v>1082</v>
      </c>
      <c r="E89" s="3"/>
      <c r="F89" s="3"/>
      <c r="G89" s="3"/>
      <c r="H89" s="3">
        <v>135</v>
      </c>
      <c r="I89" s="3"/>
      <c r="J89" s="3"/>
      <c r="K89" s="3"/>
      <c r="L89" s="3"/>
      <c r="M89" s="3"/>
      <c r="N89" s="3"/>
      <c r="O89" s="3">
        <v>33492</v>
      </c>
      <c r="P89" s="3"/>
      <c r="Q89" s="3"/>
    </row>
    <row r="90" spans="1:17" x14ac:dyDescent="0.45">
      <c r="A90" s="2" t="s">
        <v>92</v>
      </c>
      <c r="B90" s="3">
        <v>6902</v>
      </c>
      <c r="C90" s="3">
        <v>13</v>
      </c>
      <c r="D90" s="3">
        <v>842</v>
      </c>
      <c r="E90" s="3">
        <v>1</v>
      </c>
      <c r="F90" s="3">
        <v>132</v>
      </c>
      <c r="G90" s="3">
        <v>2</v>
      </c>
      <c r="H90" s="3">
        <v>134</v>
      </c>
      <c r="I90" s="3"/>
      <c r="J90" s="3"/>
      <c r="K90" s="3"/>
      <c r="L90" s="3"/>
      <c r="M90" s="3"/>
      <c r="N90" s="3"/>
      <c r="O90" s="3">
        <v>34236</v>
      </c>
      <c r="P90" s="3"/>
      <c r="Q90" s="3"/>
    </row>
    <row r="91" spans="1:17" x14ac:dyDescent="0.45">
      <c r="A91" s="2" t="s">
        <v>93</v>
      </c>
      <c r="B91" s="3">
        <v>10618</v>
      </c>
      <c r="C91" s="3">
        <v>15</v>
      </c>
      <c r="D91" s="3">
        <v>868</v>
      </c>
      <c r="E91" s="3"/>
      <c r="F91" s="3"/>
      <c r="G91" s="3"/>
      <c r="H91" s="3">
        <v>136</v>
      </c>
      <c r="I91" s="3"/>
      <c r="J91" s="3"/>
      <c r="K91" s="3"/>
      <c r="L91" s="3"/>
      <c r="M91" s="3"/>
      <c r="N91" s="3"/>
      <c r="O91" s="3">
        <v>29877</v>
      </c>
      <c r="P91" s="3"/>
      <c r="Q91" s="3"/>
    </row>
    <row r="92" spans="1:17" x14ac:dyDescent="0.45">
      <c r="A92" s="2" t="s">
        <v>94</v>
      </c>
      <c r="B92" s="3">
        <v>10200</v>
      </c>
      <c r="C92" s="3">
        <v>14</v>
      </c>
      <c r="D92" s="3">
        <v>1028</v>
      </c>
      <c r="E92" s="3"/>
      <c r="F92" s="3"/>
      <c r="G92" s="3"/>
      <c r="H92" s="3">
        <v>133</v>
      </c>
      <c r="I92" s="3"/>
      <c r="J92" s="3"/>
      <c r="K92" s="3"/>
      <c r="L92" s="3"/>
      <c r="M92" s="3"/>
      <c r="N92" s="3"/>
      <c r="O92" s="3">
        <v>33919</v>
      </c>
      <c r="P92" s="3"/>
      <c r="Q92" s="3"/>
    </row>
    <row r="93" spans="1:17" x14ac:dyDescent="0.45">
      <c r="A93" s="2" t="s">
        <v>95</v>
      </c>
      <c r="B93" s="3">
        <v>10292</v>
      </c>
      <c r="C93" s="3">
        <v>13</v>
      </c>
      <c r="D93" s="3">
        <v>883</v>
      </c>
      <c r="E93" s="3"/>
      <c r="F93" s="3"/>
      <c r="G93" s="3"/>
      <c r="H93" s="3">
        <v>132</v>
      </c>
      <c r="I93" s="3"/>
      <c r="J93" s="3"/>
      <c r="K93" s="3"/>
      <c r="L93" s="3"/>
      <c r="M93" s="3"/>
      <c r="N93" s="3"/>
      <c r="O93" s="3">
        <v>28777</v>
      </c>
      <c r="P93" s="3"/>
      <c r="Q93" s="3"/>
    </row>
    <row r="94" spans="1:17" x14ac:dyDescent="0.45">
      <c r="A94" s="2" t="s">
        <v>96</v>
      </c>
      <c r="B94" s="3">
        <v>9883</v>
      </c>
      <c r="C94" s="3">
        <v>14</v>
      </c>
      <c r="D94" s="3">
        <v>685</v>
      </c>
      <c r="E94" s="3">
        <v>1</v>
      </c>
      <c r="F94" s="3">
        <v>134</v>
      </c>
      <c r="G94" s="3">
        <v>1</v>
      </c>
      <c r="H94" s="3">
        <v>136</v>
      </c>
      <c r="I94" s="3"/>
      <c r="J94" s="3"/>
      <c r="K94" s="3"/>
      <c r="L94" s="3"/>
      <c r="M94" s="3"/>
      <c r="N94" s="3"/>
      <c r="O94" s="3">
        <v>30123</v>
      </c>
      <c r="P94" s="3"/>
      <c r="Q94" s="3"/>
    </row>
    <row r="95" spans="1:17" x14ac:dyDescent="0.45">
      <c r="A95" s="2" t="s">
        <v>97</v>
      </c>
      <c r="B95" s="3">
        <v>9433</v>
      </c>
      <c r="C95" s="3">
        <v>15</v>
      </c>
      <c r="D95" s="3">
        <v>734</v>
      </c>
      <c r="E95" s="3">
        <v>1</v>
      </c>
      <c r="F95" s="3">
        <v>128</v>
      </c>
      <c r="G95" s="3">
        <v>1</v>
      </c>
      <c r="H95" s="3">
        <v>133</v>
      </c>
      <c r="I95" s="3"/>
      <c r="J95" s="3"/>
      <c r="K95" s="3"/>
      <c r="L95" s="3"/>
      <c r="M95" s="3"/>
      <c r="N95" s="3"/>
      <c r="O95" s="3">
        <v>34510</v>
      </c>
      <c r="P95" s="3"/>
      <c r="Q95" s="3"/>
    </row>
    <row r="96" spans="1:17" x14ac:dyDescent="0.45">
      <c r="A96" s="2" t="s">
        <v>98</v>
      </c>
      <c r="B96" s="3">
        <v>8533</v>
      </c>
      <c r="C96" s="3">
        <v>13</v>
      </c>
      <c r="D96" s="3">
        <v>1032</v>
      </c>
      <c r="E96" s="3">
        <v>1</v>
      </c>
      <c r="F96" s="3">
        <v>123</v>
      </c>
      <c r="G96" s="3">
        <v>1</v>
      </c>
      <c r="H96" s="3">
        <v>134</v>
      </c>
      <c r="I96" s="3"/>
      <c r="J96" s="3"/>
      <c r="K96" s="3"/>
      <c r="L96" s="3"/>
      <c r="M96" s="3"/>
      <c r="N96" s="3"/>
      <c r="O96" s="3">
        <v>34059</v>
      </c>
      <c r="P96" s="3"/>
      <c r="Q96" s="3"/>
    </row>
    <row r="97" spans="1:17" x14ac:dyDescent="0.45">
      <c r="A97" s="2" t="s">
        <v>99</v>
      </c>
      <c r="B97" s="3">
        <v>7973</v>
      </c>
      <c r="C97" s="3">
        <v>13</v>
      </c>
      <c r="D97" s="3">
        <v>1049</v>
      </c>
      <c r="E97" s="3">
        <v>1</v>
      </c>
      <c r="F97" s="3">
        <v>132</v>
      </c>
      <c r="G97" s="3">
        <v>1</v>
      </c>
      <c r="H97" s="3">
        <v>136</v>
      </c>
      <c r="I97" s="3"/>
      <c r="J97" s="3"/>
      <c r="K97" s="3"/>
      <c r="L97" s="3"/>
      <c r="M97" s="3"/>
      <c r="N97" s="3"/>
      <c r="O97" s="3">
        <v>33212</v>
      </c>
      <c r="P97" s="3"/>
      <c r="Q97" s="3"/>
    </row>
    <row r="98" spans="1:17" x14ac:dyDescent="0.45">
      <c r="A98" s="2" t="s">
        <v>100</v>
      </c>
      <c r="B98" s="3">
        <v>7325</v>
      </c>
      <c r="C98" s="3">
        <v>13</v>
      </c>
      <c r="D98" s="3">
        <v>908</v>
      </c>
      <c r="E98" s="3"/>
      <c r="F98" s="3"/>
      <c r="G98" s="3"/>
      <c r="H98" s="3">
        <v>135</v>
      </c>
      <c r="I98" s="3"/>
      <c r="J98" s="3"/>
      <c r="K98" s="3"/>
      <c r="L98" s="3"/>
      <c r="M98" s="3"/>
      <c r="N98" s="3"/>
      <c r="O98" s="3">
        <v>32322</v>
      </c>
      <c r="P98" s="3"/>
      <c r="Q98" s="3"/>
    </row>
    <row r="99" spans="1:17" x14ac:dyDescent="0.45">
      <c r="A99" s="2" t="s">
        <v>101</v>
      </c>
      <c r="B99" s="3">
        <v>8663</v>
      </c>
      <c r="C99" s="3">
        <v>16</v>
      </c>
      <c r="D99" s="3">
        <v>754</v>
      </c>
      <c r="E99" s="3"/>
      <c r="F99" s="3"/>
      <c r="G99" s="3"/>
      <c r="H99" s="3">
        <v>134</v>
      </c>
      <c r="I99" s="3"/>
      <c r="J99" s="3"/>
      <c r="K99" s="3"/>
      <c r="L99" s="3"/>
      <c r="M99" s="3"/>
      <c r="N99" s="3"/>
      <c r="O99" s="3">
        <v>28791</v>
      </c>
      <c r="P99" s="3"/>
      <c r="Q99" s="3"/>
    </row>
    <row r="100" spans="1:17" x14ac:dyDescent="0.45">
      <c r="A100" s="2" t="s">
        <v>102</v>
      </c>
      <c r="B100" s="3">
        <v>9668</v>
      </c>
      <c r="C100" s="3">
        <v>13</v>
      </c>
      <c r="D100" s="3">
        <v>969</v>
      </c>
      <c r="E100" s="3"/>
      <c r="F100" s="3"/>
      <c r="G100" s="3"/>
      <c r="H100" s="3">
        <v>135</v>
      </c>
      <c r="I100" s="3"/>
      <c r="J100" s="3"/>
      <c r="K100" s="3"/>
      <c r="L100" s="3"/>
      <c r="M100" s="3"/>
      <c r="N100" s="3"/>
      <c r="O100" s="3">
        <v>34213</v>
      </c>
      <c r="P100" s="3"/>
      <c r="Q100" s="3"/>
    </row>
    <row r="101" spans="1:17" x14ac:dyDescent="0.45">
      <c r="A101" s="2" t="s">
        <v>103</v>
      </c>
      <c r="B101" s="3">
        <v>7558</v>
      </c>
      <c r="C101" s="3">
        <v>15</v>
      </c>
      <c r="D101" s="3">
        <v>724</v>
      </c>
      <c r="E101" s="3"/>
      <c r="F101" s="3"/>
      <c r="G101" s="3"/>
      <c r="H101" s="3">
        <v>135</v>
      </c>
      <c r="I101" s="3"/>
      <c r="J101" s="3"/>
      <c r="K101" s="3"/>
      <c r="L101" s="3"/>
      <c r="M101" s="3"/>
      <c r="N101" s="3"/>
      <c r="O101" s="3">
        <v>31152</v>
      </c>
      <c r="P101" s="3"/>
      <c r="Q101" s="3"/>
    </row>
    <row r="102" spans="1:17" x14ac:dyDescent="0.45">
      <c r="A102" s="2" t="s">
        <v>104</v>
      </c>
      <c r="B102" s="3">
        <v>7028</v>
      </c>
      <c r="C102" s="3">
        <v>16</v>
      </c>
      <c r="D102" s="3">
        <v>1067</v>
      </c>
      <c r="E102" s="3"/>
      <c r="F102" s="3"/>
      <c r="G102" s="3"/>
      <c r="H102" s="3">
        <v>134</v>
      </c>
      <c r="I102" s="3"/>
      <c r="J102" s="3"/>
      <c r="K102" s="3"/>
      <c r="L102" s="3"/>
      <c r="M102" s="3"/>
      <c r="N102" s="3"/>
      <c r="O102" s="3">
        <v>33357</v>
      </c>
      <c r="P102" s="3"/>
      <c r="Q102" s="3"/>
    </row>
    <row r="103" spans="1:17" x14ac:dyDescent="0.45">
      <c r="A103" s="2" t="s">
        <v>105</v>
      </c>
      <c r="B103" s="3">
        <v>10135</v>
      </c>
      <c r="C103" s="3">
        <v>15</v>
      </c>
      <c r="D103" s="3">
        <v>712</v>
      </c>
      <c r="E103" s="3"/>
      <c r="F103" s="3"/>
      <c r="G103" s="3"/>
      <c r="H103" s="3">
        <v>133</v>
      </c>
      <c r="I103" s="3"/>
      <c r="J103" s="3"/>
      <c r="K103" s="3"/>
      <c r="L103" s="3"/>
      <c r="M103" s="3"/>
      <c r="N103" s="3"/>
      <c r="O103" s="3">
        <v>27785</v>
      </c>
      <c r="P103" s="3"/>
      <c r="Q103" s="3"/>
    </row>
    <row r="104" spans="1:17" x14ac:dyDescent="0.45">
      <c r="A104" s="2" t="s">
        <v>106</v>
      </c>
      <c r="B104" s="3">
        <v>8868</v>
      </c>
      <c r="C104" s="3">
        <v>13</v>
      </c>
      <c r="D104" s="3">
        <v>923</v>
      </c>
      <c r="E104" s="3"/>
      <c r="F104" s="3"/>
      <c r="G104" s="3"/>
      <c r="H104" s="3">
        <v>133</v>
      </c>
      <c r="I104" s="3"/>
      <c r="J104" s="3"/>
      <c r="K104" s="3"/>
      <c r="L104" s="3"/>
      <c r="M104" s="3"/>
      <c r="N104" s="3"/>
      <c r="O104" s="3">
        <v>32118</v>
      </c>
      <c r="P104" s="3"/>
      <c r="Q104" s="3"/>
    </row>
    <row r="105" spans="1:17" x14ac:dyDescent="0.45">
      <c r="A105" s="2" t="s">
        <v>107</v>
      </c>
      <c r="B105" s="3">
        <v>9108</v>
      </c>
      <c r="C105" s="3">
        <v>13</v>
      </c>
      <c r="D105" s="3">
        <v>1117</v>
      </c>
      <c r="E105" s="3">
        <v>1</v>
      </c>
      <c r="F105" s="3">
        <v>130</v>
      </c>
      <c r="G105" s="3">
        <v>2</v>
      </c>
      <c r="H105" s="3">
        <v>135</v>
      </c>
      <c r="I105" s="3"/>
      <c r="J105" s="3"/>
      <c r="K105" s="3"/>
      <c r="L105" s="3"/>
      <c r="M105" s="3"/>
      <c r="N105" s="3"/>
      <c r="O105" s="3">
        <v>33793</v>
      </c>
      <c r="P105" s="3"/>
      <c r="Q105" s="3"/>
    </row>
    <row r="106" spans="1:17" x14ac:dyDescent="0.45">
      <c r="A106" s="2" t="s">
        <v>108</v>
      </c>
      <c r="B106" s="3">
        <v>7403</v>
      </c>
      <c r="C106" s="3">
        <v>13</v>
      </c>
      <c r="D106" s="3">
        <v>782</v>
      </c>
      <c r="E106" s="3"/>
      <c r="F106" s="3"/>
      <c r="G106" s="3"/>
      <c r="H106" s="3">
        <v>136</v>
      </c>
      <c r="I106" s="3"/>
      <c r="J106" s="3"/>
      <c r="K106" s="3"/>
      <c r="L106" s="3"/>
      <c r="M106" s="3"/>
      <c r="N106" s="3"/>
      <c r="O106" s="3">
        <v>34834</v>
      </c>
      <c r="P106" s="3"/>
      <c r="Q106" s="3"/>
    </row>
    <row r="107" spans="1:17" x14ac:dyDescent="0.45">
      <c r="A107" s="2" t="s">
        <v>109</v>
      </c>
      <c r="B107" s="3">
        <v>8513</v>
      </c>
      <c r="C107" s="3">
        <v>13</v>
      </c>
      <c r="D107" s="3">
        <v>717</v>
      </c>
      <c r="E107" s="3"/>
      <c r="F107" s="3"/>
      <c r="G107" s="3"/>
      <c r="H107" s="3">
        <v>132</v>
      </c>
      <c r="I107" s="3"/>
      <c r="J107" s="3"/>
      <c r="K107" s="3"/>
      <c r="L107" s="3"/>
      <c r="M107" s="3"/>
      <c r="N107" s="3"/>
      <c r="O107" s="3">
        <v>31334</v>
      </c>
      <c r="P107" s="3"/>
      <c r="Q107" s="3"/>
    </row>
    <row r="108" spans="1:17" x14ac:dyDescent="0.45">
      <c r="A108" s="2" t="s">
        <v>110</v>
      </c>
      <c r="B108" s="3">
        <v>6728</v>
      </c>
      <c r="C108" s="3">
        <v>15</v>
      </c>
      <c r="D108" s="3">
        <v>1079</v>
      </c>
      <c r="E108" s="3"/>
      <c r="F108" s="3"/>
      <c r="G108" s="3"/>
      <c r="H108" s="3">
        <v>132</v>
      </c>
      <c r="I108" s="3"/>
      <c r="J108" s="3"/>
      <c r="K108" s="3"/>
      <c r="L108" s="3"/>
      <c r="M108" s="3"/>
      <c r="N108" s="3"/>
      <c r="O108" s="3">
        <v>30952</v>
      </c>
      <c r="P108" s="3"/>
      <c r="Q108" s="3"/>
    </row>
    <row r="109" spans="1:17" x14ac:dyDescent="0.45">
      <c r="A109" s="2" t="s">
        <v>111</v>
      </c>
      <c r="B109" s="3">
        <v>7672</v>
      </c>
      <c r="C109" s="3">
        <v>15</v>
      </c>
      <c r="D109" s="3">
        <v>1108</v>
      </c>
      <c r="E109" s="3"/>
      <c r="F109" s="3"/>
      <c r="G109" s="3"/>
      <c r="H109" s="3">
        <v>134</v>
      </c>
      <c r="I109" s="3"/>
      <c r="J109" s="3"/>
      <c r="K109" s="3"/>
      <c r="L109" s="3"/>
      <c r="M109" s="3"/>
      <c r="N109" s="3"/>
      <c r="O109" s="3">
        <v>30983</v>
      </c>
      <c r="P109" s="3"/>
      <c r="Q109" s="3"/>
    </row>
    <row r="110" spans="1:17" x14ac:dyDescent="0.45">
      <c r="A110" s="2" t="s">
        <v>112</v>
      </c>
      <c r="B110" s="3">
        <v>10202</v>
      </c>
      <c r="C110" s="3">
        <v>14</v>
      </c>
      <c r="D110" s="3">
        <v>1033</v>
      </c>
      <c r="E110" s="3"/>
      <c r="F110" s="3"/>
      <c r="G110" s="3"/>
      <c r="H110" s="3">
        <v>134</v>
      </c>
      <c r="I110" s="3"/>
      <c r="J110" s="3"/>
      <c r="K110" s="3"/>
      <c r="L110" s="3"/>
      <c r="M110" s="3"/>
      <c r="N110" s="3"/>
      <c r="O110" s="3">
        <v>28822</v>
      </c>
      <c r="P110" s="3"/>
      <c r="Q110" s="3"/>
    </row>
    <row r="111" spans="1:17" x14ac:dyDescent="0.45">
      <c r="A111" s="2" t="s">
        <v>113</v>
      </c>
      <c r="B111" s="3">
        <v>7916</v>
      </c>
      <c r="C111" s="3">
        <v>14</v>
      </c>
      <c r="D111" s="3">
        <v>985</v>
      </c>
      <c r="E111" s="3"/>
      <c r="F111" s="3"/>
      <c r="G111" s="3"/>
      <c r="H111" s="3">
        <v>132</v>
      </c>
      <c r="I111" s="3"/>
      <c r="J111" s="3"/>
      <c r="K111" s="3"/>
      <c r="L111" s="3"/>
      <c r="M111" s="3"/>
      <c r="N111" s="3"/>
      <c r="O111" s="3">
        <v>28304</v>
      </c>
      <c r="P111" s="3"/>
      <c r="Q111" s="3"/>
    </row>
    <row r="112" spans="1:17" x14ac:dyDescent="0.45">
      <c r="A112" s="2" t="s">
        <v>114</v>
      </c>
      <c r="B112" s="3">
        <v>7252</v>
      </c>
      <c r="C112" s="3">
        <v>16</v>
      </c>
      <c r="D112" s="3">
        <v>793</v>
      </c>
      <c r="E112" s="3">
        <v>1</v>
      </c>
      <c r="F112" s="3">
        <v>130</v>
      </c>
      <c r="G112" s="3">
        <v>1</v>
      </c>
      <c r="H112" s="3">
        <v>133</v>
      </c>
      <c r="I112" s="3"/>
      <c r="J112" s="3"/>
      <c r="K112" s="3"/>
      <c r="L112" s="3"/>
      <c r="M112" s="3"/>
      <c r="N112" s="3"/>
      <c r="O112" s="3">
        <v>32614</v>
      </c>
      <c r="P112" s="3"/>
      <c r="Q112" s="3"/>
    </row>
    <row r="113" spans="1:17" x14ac:dyDescent="0.45">
      <c r="A113" s="2" t="s">
        <v>115</v>
      </c>
      <c r="B113" s="3">
        <v>9119</v>
      </c>
      <c r="C113" s="3">
        <v>15</v>
      </c>
      <c r="D113" s="3">
        <v>709</v>
      </c>
      <c r="E113" s="3"/>
      <c r="F113" s="3"/>
      <c r="G113" s="3"/>
      <c r="H113" s="3">
        <v>132</v>
      </c>
      <c r="I113" s="3"/>
      <c r="J113" s="3"/>
      <c r="K113" s="3"/>
      <c r="L113" s="3"/>
      <c r="M113" s="3"/>
      <c r="N113" s="3"/>
      <c r="O113" s="3">
        <v>32627</v>
      </c>
      <c r="P113" s="3"/>
      <c r="Q113" s="3"/>
    </row>
    <row r="114" spans="1:17" x14ac:dyDescent="0.45">
      <c r="A114" s="2" t="s">
        <v>116</v>
      </c>
      <c r="B114" s="3">
        <v>8998</v>
      </c>
      <c r="C114" s="3">
        <v>13</v>
      </c>
      <c r="D114" s="3">
        <v>682</v>
      </c>
      <c r="E114" s="3"/>
      <c r="F114" s="3"/>
      <c r="G114" s="3"/>
      <c r="H114" s="3">
        <v>134</v>
      </c>
      <c r="I114" s="3"/>
      <c r="J114" s="3"/>
      <c r="K114" s="3"/>
      <c r="L114" s="3"/>
      <c r="M114" s="3"/>
      <c r="N114" s="3"/>
      <c r="O114" s="3">
        <v>28920</v>
      </c>
      <c r="P114" s="3"/>
      <c r="Q114" s="3"/>
    </row>
    <row r="115" spans="1:17" x14ac:dyDescent="0.45">
      <c r="A115" s="2" t="s">
        <v>117</v>
      </c>
      <c r="B115" s="3">
        <v>10792</v>
      </c>
      <c r="C115" s="3">
        <v>15</v>
      </c>
      <c r="D115" s="3">
        <v>799</v>
      </c>
      <c r="E115" s="3"/>
      <c r="F115" s="3"/>
      <c r="G115" s="3"/>
      <c r="H115" s="3">
        <v>134</v>
      </c>
      <c r="I115" s="3"/>
      <c r="J115" s="3"/>
      <c r="K115" s="3"/>
      <c r="L115" s="3"/>
      <c r="M115" s="3"/>
      <c r="N115" s="3"/>
      <c r="O115" s="3">
        <v>34743</v>
      </c>
      <c r="P115" s="3"/>
      <c r="Q115" s="3"/>
    </row>
    <row r="116" spans="1:17" x14ac:dyDescent="0.45">
      <c r="A116" s="2" t="s">
        <v>118</v>
      </c>
      <c r="B116" s="3">
        <v>9132</v>
      </c>
      <c r="C116" s="3">
        <v>15</v>
      </c>
      <c r="D116" s="3">
        <v>960</v>
      </c>
      <c r="E116" s="3">
        <v>1</v>
      </c>
      <c r="F116" s="3">
        <v>129</v>
      </c>
      <c r="G116" s="3">
        <v>1</v>
      </c>
      <c r="H116" s="3">
        <v>132</v>
      </c>
      <c r="I116" s="3"/>
      <c r="J116" s="3"/>
      <c r="K116" s="3"/>
      <c r="L116" s="3"/>
      <c r="M116" s="3"/>
      <c r="N116" s="3"/>
      <c r="O116" s="3">
        <v>33198</v>
      </c>
      <c r="P116" s="3"/>
      <c r="Q116" s="3"/>
    </row>
    <row r="117" spans="1:17" x14ac:dyDescent="0.45">
      <c r="A117" s="2" t="s">
        <v>119</v>
      </c>
      <c r="B117" s="3">
        <v>9399</v>
      </c>
      <c r="C117" s="3">
        <v>14</v>
      </c>
      <c r="D117" s="3">
        <v>832</v>
      </c>
      <c r="E117" s="3">
        <v>1</v>
      </c>
      <c r="F117" s="3">
        <v>133</v>
      </c>
      <c r="G117" s="3">
        <v>1</v>
      </c>
      <c r="H117" s="3">
        <v>132</v>
      </c>
      <c r="I117" s="3"/>
      <c r="J117" s="3"/>
      <c r="K117" s="3"/>
      <c r="L117" s="3"/>
      <c r="M117" s="3"/>
      <c r="N117" s="3"/>
      <c r="O117" s="3">
        <v>33817</v>
      </c>
      <c r="P117" s="3"/>
      <c r="Q117" s="3"/>
    </row>
    <row r="118" spans="1:17" x14ac:dyDescent="0.45">
      <c r="A118" s="2" t="s">
        <v>120</v>
      </c>
      <c r="B118" s="3">
        <v>10822</v>
      </c>
      <c r="C118" s="3">
        <v>13</v>
      </c>
      <c r="D118" s="3">
        <v>1063</v>
      </c>
      <c r="E118" s="3">
        <v>1</v>
      </c>
      <c r="F118" s="3">
        <v>131</v>
      </c>
      <c r="G118" s="3">
        <v>1</v>
      </c>
      <c r="H118" s="3">
        <v>134</v>
      </c>
      <c r="I118" s="3"/>
      <c r="J118" s="3"/>
      <c r="K118" s="3"/>
      <c r="L118" s="3"/>
      <c r="M118" s="3"/>
      <c r="N118" s="3"/>
      <c r="O118" s="3">
        <v>30647</v>
      </c>
      <c r="P118" s="3"/>
      <c r="Q118" s="3"/>
    </row>
    <row r="119" spans="1:17" x14ac:dyDescent="0.45">
      <c r="A119" s="2" t="s">
        <v>121</v>
      </c>
      <c r="B119" s="3">
        <v>7286</v>
      </c>
      <c r="C119" s="3">
        <v>16</v>
      </c>
      <c r="D119" s="3">
        <v>953</v>
      </c>
      <c r="E119" s="3"/>
      <c r="F119" s="3"/>
      <c r="G119" s="3"/>
      <c r="H119" s="3">
        <v>136</v>
      </c>
      <c r="I119" s="3"/>
      <c r="J119" s="3"/>
      <c r="K119" s="3"/>
      <c r="L119" s="3"/>
      <c r="M119" s="3"/>
      <c r="N119" s="3"/>
      <c r="O119" s="3">
        <v>32700</v>
      </c>
      <c r="P119" s="3"/>
      <c r="Q119" s="3"/>
    </row>
    <row r="120" spans="1:17" x14ac:dyDescent="0.45">
      <c r="A120" s="2" t="s">
        <v>122</v>
      </c>
      <c r="B120" s="3">
        <v>7236</v>
      </c>
      <c r="C120" s="3">
        <v>13</v>
      </c>
      <c r="D120" s="3">
        <v>963</v>
      </c>
      <c r="E120" s="3"/>
      <c r="F120" s="3"/>
      <c r="G120" s="3"/>
      <c r="H120" s="3">
        <v>133</v>
      </c>
      <c r="I120" s="3"/>
      <c r="J120" s="3"/>
      <c r="K120" s="3"/>
      <c r="L120" s="3"/>
      <c r="M120" s="3"/>
      <c r="N120" s="3"/>
      <c r="O120" s="3">
        <v>32497</v>
      </c>
      <c r="P120" s="3"/>
      <c r="Q120" s="3"/>
    </row>
    <row r="121" spans="1:17" x14ac:dyDescent="0.45">
      <c r="A121" s="2" t="s">
        <v>123</v>
      </c>
      <c r="B121" s="3">
        <v>8368</v>
      </c>
      <c r="C121" s="3">
        <v>14</v>
      </c>
      <c r="D121" s="3">
        <v>749</v>
      </c>
      <c r="E121" s="3"/>
      <c r="F121" s="3"/>
      <c r="G121" s="3"/>
      <c r="H121" s="3">
        <v>136</v>
      </c>
      <c r="I121" s="3"/>
      <c r="J121" s="3"/>
      <c r="K121" s="3"/>
      <c r="L121" s="3"/>
      <c r="M121" s="3"/>
      <c r="N121" s="3"/>
      <c r="O121" s="3">
        <v>32064</v>
      </c>
      <c r="P121" s="3"/>
      <c r="Q121" s="3"/>
    </row>
  </sheetData>
  <mergeCells count="3">
    <mergeCell ref="A16:Q16"/>
    <mergeCell ref="T1:U1"/>
    <mergeCell ref="T2:U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4"/>
  <sheetViews>
    <sheetView workbookViewId="0">
      <selection activeCell="Q3" sqref="Q3:R10"/>
    </sheetView>
  </sheetViews>
  <sheetFormatPr defaultRowHeight="14.25" x14ac:dyDescent="0.45"/>
  <cols>
    <col min="2" max="2" width="12.265625" bestFit="1" customWidth="1"/>
    <col min="4" max="4" width="7.59765625" bestFit="1" customWidth="1"/>
    <col min="5" max="5" width="9.73046875" bestFit="1" customWidth="1"/>
    <col min="6" max="6" width="10" bestFit="1" customWidth="1"/>
    <col min="7" max="7" width="12" bestFit="1" customWidth="1"/>
    <col min="11" max="11" width="12" bestFit="1" customWidth="1"/>
    <col min="12" max="12" width="10.796875" bestFit="1" customWidth="1"/>
    <col min="13" max="14" width="11.59765625" bestFit="1" customWidth="1"/>
    <col min="15" max="15" width="12.1328125" bestFit="1" customWidth="1"/>
    <col min="16" max="17" width="12.3984375" bestFit="1" customWidth="1"/>
  </cols>
  <sheetData>
    <row r="1" spans="1:21" x14ac:dyDescent="0.45">
      <c r="A1" s="1" t="s">
        <v>138</v>
      </c>
      <c r="T1" s="29" t="str">
        <f>A1</f>
        <v>Cenimagni</v>
      </c>
      <c r="U1" s="30"/>
    </row>
    <row r="2" spans="1:21" x14ac:dyDescent="0.45">
      <c r="T2" s="31" t="s">
        <v>132</v>
      </c>
      <c r="U2" s="32"/>
    </row>
    <row r="3" spans="1:21" x14ac:dyDescent="0.45">
      <c r="E3">
        <f>SUM(B17)</f>
        <v>6723</v>
      </c>
      <c r="F3">
        <f>SUM(B18)</f>
        <v>11545</v>
      </c>
      <c r="I3" t="s">
        <v>13</v>
      </c>
      <c r="M3" t="s">
        <v>140</v>
      </c>
      <c r="N3">
        <f>COUNTIF(E22:E125,1)</f>
        <v>25</v>
      </c>
      <c r="Q3" t="s">
        <v>133</v>
      </c>
      <c r="T3" s="5" t="s">
        <v>3</v>
      </c>
      <c r="U3" s="13">
        <f>AVERAGE(B17:B18)</f>
        <v>9134</v>
      </c>
    </row>
    <row r="4" spans="1:21" x14ac:dyDescent="0.45">
      <c r="M4" t="s">
        <v>141</v>
      </c>
      <c r="N4" s="14">
        <f>N3/100</f>
        <v>0.25</v>
      </c>
      <c r="T4" s="5" t="s">
        <v>133</v>
      </c>
      <c r="U4" s="5">
        <f>AVERAGE(C17:C18)</f>
        <v>15.5</v>
      </c>
    </row>
    <row r="5" spans="1:21" x14ac:dyDescent="0.45">
      <c r="I5">
        <v>134</v>
      </c>
      <c r="J5">
        <f>COUNTIF(H22:H125,134)</f>
        <v>17</v>
      </c>
      <c r="K5" s="14">
        <f>J5/100</f>
        <v>0.17</v>
      </c>
      <c r="M5" s="19" t="s">
        <v>142</v>
      </c>
      <c r="N5">
        <f>COUNTIF(G22:G125,1)</f>
        <v>10</v>
      </c>
      <c r="O5" s="14">
        <f>N5/N3</f>
        <v>0.4</v>
      </c>
      <c r="Q5">
        <v>13</v>
      </c>
      <c r="R5">
        <f>COUNTIF(C22:C125,13)</f>
        <v>17</v>
      </c>
      <c r="T5" s="5" t="s">
        <v>2</v>
      </c>
      <c r="U5" s="5">
        <f>AVERAGE(D17:D18)</f>
        <v>918.5</v>
      </c>
    </row>
    <row r="6" spans="1:21" x14ac:dyDescent="0.45">
      <c r="E6" s="9">
        <f>SUM(C17)</f>
        <v>13</v>
      </c>
      <c r="F6">
        <f>SUM(C18)</f>
        <v>18</v>
      </c>
      <c r="I6">
        <v>135</v>
      </c>
      <c r="J6">
        <f>COUNTIF(H22:H125,135)</f>
        <v>22</v>
      </c>
      <c r="K6" s="14">
        <f>J6/100</f>
        <v>0.22</v>
      </c>
      <c r="M6" s="20" t="s">
        <v>143</v>
      </c>
      <c r="N6">
        <f>COUNTIF(G22:G125,2)</f>
        <v>14</v>
      </c>
      <c r="O6" s="14">
        <f>N6/N3</f>
        <v>0.56000000000000005</v>
      </c>
      <c r="Q6">
        <v>14</v>
      </c>
      <c r="R6">
        <f>COUNTIF(C22:C125,14)</f>
        <v>34</v>
      </c>
      <c r="T6" s="5" t="s">
        <v>5</v>
      </c>
      <c r="U6" s="5">
        <f>AVERAGE(F17:F18)</f>
        <v>128.5</v>
      </c>
    </row>
    <row r="7" spans="1:21" x14ac:dyDescent="0.45">
      <c r="I7">
        <v>136</v>
      </c>
      <c r="J7">
        <f>COUNTIF(H22:H125,136)</f>
        <v>18</v>
      </c>
      <c r="K7" s="14">
        <f>J7/100</f>
        <v>0.18</v>
      </c>
      <c r="M7" s="26" t="s">
        <v>148</v>
      </c>
      <c r="N7">
        <f>COUNTIF(G22:G125,3)</f>
        <v>1</v>
      </c>
      <c r="O7" s="14">
        <f>N7/N3</f>
        <v>0.04</v>
      </c>
      <c r="Q7">
        <v>15</v>
      </c>
      <c r="R7">
        <f>COUNTIF(C22:C125,15)</f>
        <v>21</v>
      </c>
      <c r="T7" s="5" t="s">
        <v>13</v>
      </c>
      <c r="U7" s="5">
        <f>AVERAGE(H17:H18)</f>
        <v>136</v>
      </c>
    </row>
    <row r="8" spans="1:21" x14ac:dyDescent="0.45">
      <c r="I8">
        <v>137</v>
      </c>
      <c r="J8">
        <f>COUNTIF(H22:H125,137)</f>
        <v>26</v>
      </c>
      <c r="K8" s="14">
        <f>J8/100</f>
        <v>0.26</v>
      </c>
      <c r="M8" s="21" t="s">
        <v>144</v>
      </c>
      <c r="N8">
        <f>COUNTIF(G22:G125,4)</f>
        <v>0</v>
      </c>
      <c r="O8" s="14">
        <f>N8/N3</f>
        <v>0</v>
      </c>
      <c r="Q8">
        <v>16</v>
      </c>
      <c r="R8">
        <f>COUNTIF(C22:C125,16)</f>
        <v>28</v>
      </c>
      <c r="T8" s="5" t="s">
        <v>14</v>
      </c>
      <c r="U8" s="5">
        <f>AVERAGE(I17:I18)</f>
        <v>272</v>
      </c>
    </row>
    <row r="9" spans="1:21" x14ac:dyDescent="0.45">
      <c r="E9">
        <f>SUM(D17)</f>
        <v>695</v>
      </c>
      <c r="F9">
        <f>SUM(D18)</f>
        <v>1142</v>
      </c>
      <c r="I9">
        <v>138</v>
      </c>
      <c r="J9">
        <f>COUNTIF(H22:H125,138)</f>
        <v>20</v>
      </c>
      <c r="K9" s="14">
        <f>J9/100</f>
        <v>0.2</v>
      </c>
      <c r="M9" s="22" t="s">
        <v>145</v>
      </c>
      <c r="N9">
        <f>COUNTIF(G22:G125,5)</f>
        <v>0</v>
      </c>
      <c r="O9" s="14">
        <f>N9/N3</f>
        <v>0</v>
      </c>
      <c r="Q9">
        <v>17</v>
      </c>
      <c r="R9">
        <f>COUNTIF(C22:C125,17)</f>
        <v>2</v>
      </c>
      <c r="T9" s="5" t="s">
        <v>15</v>
      </c>
      <c r="U9" s="5">
        <f>AVERAGE(J17:J18)</f>
        <v>1088</v>
      </c>
    </row>
    <row r="10" spans="1:21" x14ac:dyDescent="0.45">
      <c r="Q10">
        <v>18</v>
      </c>
      <c r="R10">
        <f>COUNTIF(C22:C125,18)</f>
        <v>1</v>
      </c>
      <c r="T10" s="5" t="s">
        <v>16</v>
      </c>
      <c r="U10" s="5">
        <f>AVERAGE(K17:K18)</f>
        <v>1189.5</v>
      </c>
    </row>
    <row r="11" spans="1:21" x14ac:dyDescent="0.45">
      <c r="T11" s="5" t="s">
        <v>17</v>
      </c>
      <c r="U11" s="5">
        <f>AVERAGE(L17:L18)</f>
        <v>489</v>
      </c>
    </row>
    <row r="12" spans="1:21" x14ac:dyDescent="0.45">
      <c r="T12" s="5" t="s">
        <v>18</v>
      </c>
      <c r="U12" s="5">
        <f>AVERAGE(M17:M18)</f>
        <v>1094</v>
      </c>
    </row>
    <row r="13" spans="1:21" x14ac:dyDescent="0.45">
      <c r="E13" s="7"/>
      <c r="T13" s="5" t="s">
        <v>19</v>
      </c>
      <c r="U13" s="5">
        <f>AVERAGE(N17:N18)</f>
        <v>1006</v>
      </c>
    </row>
    <row r="14" spans="1:21" x14ac:dyDescent="0.45">
      <c r="T14" s="5" t="s">
        <v>20</v>
      </c>
      <c r="U14" s="5">
        <f>AVERAGE(O17:O18)</f>
        <v>9608.5</v>
      </c>
    </row>
    <row r="15" spans="1:21" x14ac:dyDescent="0.45">
      <c r="B15" t="s">
        <v>1</v>
      </c>
      <c r="C15" s="1" t="str">
        <f>A1</f>
        <v>Cenimagni</v>
      </c>
      <c r="E15" s="7"/>
      <c r="T15" s="5" t="s">
        <v>134</v>
      </c>
      <c r="U15" s="5">
        <f>AVERAGE(P17:P18)</f>
        <v>544</v>
      </c>
    </row>
    <row r="16" spans="1:21" x14ac:dyDescent="0.45">
      <c r="A16" s="28" t="s">
        <v>6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T16" s="5" t="s">
        <v>135</v>
      </c>
      <c r="U16" s="5">
        <f>AVERAGE(Q17:Q18)</f>
        <v>668</v>
      </c>
    </row>
    <row r="17" spans="1:17" x14ac:dyDescent="0.45">
      <c r="A17" s="4" t="s">
        <v>7</v>
      </c>
      <c r="B17" s="2">
        <f>MIN(B22:B125)</f>
        <v>6723</v>
      </c>
      <c r="C17" s="2">
        <f t="shared" ref="C17:Q17" si="0">MIN(C22:C125)</f>
        <v>13</v>
      </c>
      <c r="D17" s="2">
        <f t="shared" si="0"/>
        <v>695</v>
      </c>
      <c r="E17" s="2">
        <f t="shared" si="0"/>
        <v>1</v>
      </c>
      <c r="F17" s="2">
        <f t="shared" si="0"/>
        <v>123</v>
      </c>
      <c r="G17" s="2">
        <f t="shared" si="0"/>
        <v>1</v>
      </c>
      <c r="H17" s="2">
        <f t="shared" si="0"/>
        <v>134</v>
      </c>
      <c r="I17" s="2">
        <f t="shared" si="0"/>
        <v>268</v>
      </c>
      <c r="J17" s="2">
        <f t="shared" si="0"/>
        <v>1072</v>
      </c>
      <c r="K17" s="2">
        <f t="shared" si="0"/>
        <v>1172</v>
      </c>
      <c r="L17" s="2">
        <f t="shared" si="0"/>
        <v>482</v>
      </c>
      <c r="M17" s="2">
        <f t="shared" si="0"/>
        <v>1078</v>
      </c>
      <c r="N17" s="2">
        <f t="shared" si="0"/>
        <v>991</v>
      </c>
      <c r="O17" s="2">
        <f t="shared" si="0"/>
        <v>8477</v>
      </c>
      <c r="P17" s="2">
        <f t="shared" si="0"/>
        <v>536</v>
      </c>
      <c r="Q17" s="2">
        <f t="shared" si="0"/>
        <v>658</v>
      </c>
    </row>
    <row r="18" spans="1:17" x14ac:dyDescent="0.45">
      <c r="A18" s="4" t="s">
        <v>8</v>
      </c>
      <c r="B18" s="2">
        <f>MAX(B22:B125)</f>
        <v>11545</v>
      </c>
      <c r="C18" s="2">
        <f t="shared" ref="C18:Q18" si="1">MAX(C22:C125)</f>
        <v>18</v>
      </c>
      <c r="D18" s="2">
        <f t="shared" si="1"/>
        <v>1142</v>
      </c>
      <c r="E18" s="2">
        <f t="shared" si="1"/>
        <v>1</v>
      </c>
      <c r="F18" s="2">
        <f t="shared" si="1"/>
        <v>134</v>
      </c>
      <c r="G18" s="2">
        <f t="shared" si="1"/>
        <v>3</v>
      </c>
      <c r="H18" s="2">
        <f t="shared" si="1"/>
        <v>138</v>
      </c>
      <c r="I18" s="2">
        <f t="shared" si="1"/>
        <v>276</v>
      </c>
      <c r="J18" s="2">
        <f t="shared" si="1"/>
        <v>1104</v>
      </c>
      <c r="K18" s="2">
        <f t="shared" si="1"/>
        <v>1207</v>
      </c>
      <c r="L18" s="2">
        <f t="shared" si="1"/>
        <v>496</v>
      </c>
      <c r="M18" s="2">
        <f t="shared" si="1"/>
        <v>1110</v>
      </c>
      <c r="N18" s="2">
        <f t="shared" si="1"/>
        <v>1021</v>
      </c>
      <c r="O18" s="2">
        <f t="shared" si="1"/>
        <v>10740</v>
      </c>
      <c r="P18" s="2">
        <f t="shared" si="1"/>
        <v>552</v>
      </c>
      <c r="Q18" s="2">
        <f t="shared" si="1"/>
        <v>678</v>
      </c>
    </row>
    <row r="20" spans="1:17" x14ac:dyDescent="0.45">
      <c r="F20" s="7"/>
      <c r="G20" s="7"/>
      <c r="H20" s="7"/>
    </row>
    <row r="21" spans="1:17" x14ac:dyDescent="0.45">
      <c r="A21" s="23"/>
      <c r="B21" s="2" t="s">
        <v>3</v>
      </c>
      <c r="C21" s="2" t="s">
        <v>33</v>
      </c>
      <c r="D21" s="2" t="s">
        <v>2</v>
      </c>
      <c r="E21" s="2" t="s">
        <v>4</v>
      </c>
      <c r="F21" s="2" t="s">
        <v>5</v>
      </c>
      <c r="G21" s="2" t="s">
        <v>124</v>
      </c>
      <c r="H21" s="2" t="s">
        <v>13</v>
      </c>
      <c r="I21" s="8" t="s">
        <v>14</v>
      </c>
      <c r="J21" s="8" t="s">
        <v>15</v>
      </c>
      <c r="K21" s="8" t="s">
        <v>16</v>
      </c>
      <c r="L21" s="8" t="s">
        <v>17</v>
      </c>
      <c r="M21" s="8" t="s">
        <v>18</v>
      </c>
      <c r="N21" s="8" t="s">
        <v>19</v>
      </c>
      <c r="O21" s="8" t="s">
        <v>20</v>
      </c>
      <c r="P21" s="8" t="s">
        <v>21</v>
      </c>
      <c r="Q21" s="8" t="s">
        <v>22</v>
      </c>
    </row>
    <row r="22" spans="1:17" x14ac:dyDescent="0.45">
      <c r="A22" s="2" t="s">
        <v>23</v>
      </c>
      <c r="B22" s="3">
        <v>10157</v>
      </c>
      <c r="C22" s="3">
        <v>13</v>
      </c>
      <c r="D22" s="3">
        <v>827</v>
      </c>
      <c r="E22" s="3"/>
      <c r="F22" s="3"/>
      <c r="G22" s="3"/>
      <c r="H22" s="3">
        <v>136</v>
      </c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45">
      <c r="A23" s="2" t="s">
        <v>24</v>
      </c>
      <c r="B23" s="3">
        <v>9811</v>
      </c>
      <c r="C23" s="3">
        <v>17</v>
      </c>
      <c r="D23" s="3">
        <v>807</v>
      </c>
      <c r="E23" s="3"/>
      <c r="F23" s="3"/>
      <c r="G23" s="3"/>
      <c r="H23" s="3">
        <v>138</v>
      </c>
      <c r="I23" s="3"/>
      <c r="J23" s="3"/>
      <c r="K23" s="3"/>
      <c r="L23" s="3"/>
      <c r="M23" s="3"/>
      <c r="N23" s="3"/>
      <c r="O23" s="3"/>
      <c r="P23" s="3"/>
      <c r="Q23" s="3"/>
    </row>
    <row r="24" spans="1:17" x14ac:dyDescent="0.45">
      <c r="A24" s="2" t="s">
        <v>25</v>
      </c>
      <c r="B24" s="3">
        <v>10287</v>
      </c>
      <c r="C24" s="3">
        <v>14</v>
      </c>
      <c r="D24" s="3">
        <v>783</v>
      </c>
      <c r="E24" s="3">
        <v>1</v>
      </c>
      <c r="F24" s="3">
        <v>125</v>
      </c>
      <c r="G24" s="3">
        <v>1</v>
      </c>
      <c r="H24" s="3">
        <v>134</v>
      </c>
      <c r="I24" s="3"/>
      <c r="J24" s="3"/>
      <c r="K24" s="3"/>
      <c r="L24" s="3"/>
      <c r="M24" s="3"/>
      <c r="N24" s="3">
        <v>991</v>
      </c>
      <c r="O24" s="3"/>
      <c r="P24" s="3"/>
      <c r="Q24" s="3"/>
    </row>
    <row r="25" spans="1:17" x14ac:dyDescent="0.45">
      <c r="A25" s="2" t="s">
        <v>26</v>
      </c>
      <c r="B25" s="3">
        <v>10595</v>
      </c>
      <c r="C25" s="3">
        <v>16</v>
      </c>
      <c r="D25" s="3">
        <v>916</v>
      </c>
      <c r="E25" s="3"/>
      <c r="F25" s="3"/>
      <c r="G25" s="3"/>
      <c r="H25" s="3">
        <v>138</v>
      </c>
      <c r="I25" s="3"/>
      <c r="J25" s="3"/>
      <c r="K25" s="3"/>
      <c r="L25" s="3"/>
      <c r="M25" s="3"/>
      <c r="N25" s="3"/>
      <c r="O25" s="3"/>
      <c r="P25" s="3"/>
      <c r="Q25" s="3"/>
    </row>
    <row r="26" spans="1:17" x14ac:dyDescent="0.45">
      <c r="A26" s="2" t="s">
        <v>27</v>
      </c>
      <c r="B26" s="3">
        <v>9262</v>
      </c>
      <c r="C26" s="3">
        <v>16</v>
      </c>
      <c r="D26" s="3">
        <v>727</v>
      </c>
      <c r="E26" s="3">
        <v>1</v>
      </c>
      <c r="F26" s="3">
        <v>130</v>
      </c>
      <c r="G26" s="3">
        <v>2</v>
      </c>
      <c r="H26" s="3">
        <v>137</v>
      </c>
      <c r="I26" s="3"/>
      <c r="J26" s="3"/>
      <c r="K26" s="3"/>
      <c r="L26" s="3"/>
      <c r="M26" s="3"/>
      <c r="N26" s="3"/>
      <c r="O26" s="3"/>
      <c r="P26" s="3"/>
      <c r="Q26" s="3"/>
    </row>
    <row r="27" spans="1:17" x14ac:dyDescent="0.45">
      <c r="A27" s="2" t="s">
        <v>28</v>
      </c>
      <c r="B27" s="3">
        <v>9211</v>
      </c>
      <c r="C27" s="3">
        <v>15</v>
      </c>
      <c r="D27" s="3">
        <v>1066</v>
      </c>
      <c r="E27" s="3"/>
      <c r="F27" s="3"/>
      <c r="G27" s="3"/>
      <c r="H27" s="3">
        <v>137</v>
      </c>
      <c r="I27" s="3"/>
      <c r="J27" s="3"/>
      <c r="K27" s="3"/>
      <c r="L27" s="3"/>
      <c r="M27" s="3"/>
      <c r="N27" s="3"/>
      <c r="O27" s="3"/>
      <c r="P27" s="3"/>
      <c r="Q27" s="3"/>
    </row>
    <row r="28" spans="1:17" x14ac:dyDescent="0.45">
      <c r="A28" s="2" t="s">
        <v>29</v>
      </c>
      <c r="B28" s="3">
        <v>8603</v>
      </c>
      <c r="C28" s="3">
        <v>16</v>
      </c>
      <c r="D28" s="3">
        <v>890</v>
      </c>
      <c r="E28" s="3"/>
      <c r="F28" s="3"/>
      <c r="G28" s="3"/>
      <c r="H28" s="3">
        <v>135</v>
      </c>
      <c r="I28" s="3"/>
      <c r="J28" s="3"/>
      <c r="K28" s="3"/>
      <c r="L28" s="3"/>
      <c r="M28" s="3"/>
      <c r="N28" s="3"/>
      <c r="O28" s="3"/>
      <c r="P28" s="3"/>
      <c r="Q28" s="3"/>
    </row>
    <row r="29" spans="1:17" x14ac:dyDescent="0.45">
      <c r="A29" s="2" t="s">
        <v>30</v>
      </c>
      <c r="B29" s="3">
        <v>8466</v>
      </c>
      <c r="C29" s="3">
        <v>13</v>
      </c>
      <c r="D29" s="3">
        <v>831</v>
      </c>
      <c r="E29" s="3"/>
      <c r="F29" s="3"/>
      <c r="G29" s="3"/>
      <c r="H29" s="3">
        <v>135</v>
      </c>
      <c r="I29" s="3"/>
      <c r="J29" s="3"/>
      <c r="K29" s="3"/>
      <c r="L29" s="3"/>
      <c r="M29" s="3"/>
      <c r="N29" s="3"/>
      <c r="O29" s="3"/>
      <c r="P29" s="3"/>
      <c r="Q29" s="3"/>
    </row>
    <row r="30" spans="1:17" x14ac:dyDescent="0.45">
      <c r="A30" s="2" t="s">
        <v>31</v>
      </c>
      <c r="B30" s="3">
        <v>10126</v>
      </c>
      <c r="C30" s="3">
        <v>15</v>
      </c>
      <c r="D30" s="3">
        <v>872</v>
      </c>
      <c r="E30" s="3"/>
      <c r="F30" s="3"/>
      <c r="G30" s="3"/>
      <c r="H30" s="25">
        <v>137</v>
      </c>
      <c r="I30" s="3"/>
      <c r="J30" s="3"/>
      <c r="K30" s="3"/>
      <c r="L30" s="3"/>
      <c r="M30" s="3"/>
      <c r="N30" s="3"/>
      <c r="O30" s="3"/>
      <c r="P30" s="3"/>
      <c r="Q30" s="3"/>
    </row>
    <row r="31" spans="1:17" x14ac:dyDescent="0.45">
      <c r="A31" s="2" t="s">
        <v>32</v>
      </c>
      <c r="B31" s="3">
        <v>7761</v>
      </c>
      <c r="C31" s="3">
        <v>15</v>
      </c>
      <c r="D31" s="3">
        <v>934</v>
      </c>
      <c r="E31" s="3">
        <v>1</v>
      </c>
      <c r="F31" s="3">
        <v>128</v>
      </c>
      <c r="G31" s="3">
        <v>2</v>
      </c>
      <c r="H31" s="3">
        <v>137</v>
      </c>
      <c r="I31" s="3"/>
      <c r="J31" s="3"/>
      <c r="K31" s="3"/>
      <c r="L31" s="3"/>
      <c r="M31" s="3"/>
      <c r="N31" s="3"/>
      <c r="O31" s="3"/>
      <c r="P31" s="3"/>
      <c r="Q31" s="3"/>
    </row>
    <row r="32" spans="1:17" x14ac:dyDescent="0.45">
      <c r="A32" s="2" t="s">
        <v>34</v>
      </c>
      <c r="B32" s="3">
        <v>10865</v>
      </c>
      <c r="C32" s="3">
        <v>15</v>
      </c>
      <c r="D32" s="3">
        <v>893</v>
      </c>
      <c r="E32" s="3"/>
      <c r="F32" s="3"/>
      <c r="G32" s="3"/>
      <c r="H32" s="3">
        <v>138</v>
      </c>
      <c r="I32" s="3"/>
      <c r="J32" s="3"/>
      <c r="K32" s="3"/>
      <c r="L32" s="3"/>
      <c r="M32" s="3"/>
      <c r="N32" s="3"/>
      <c r="O32" s="3"/>
      <c r="P32" s="3"/>
      <c r="Q32" s="3"/>
    </row>
    <row r="33" spans="1:17" x14ac:dyDescent="0.45">
      <c r="A33" s="2" t="s">
        <v>35</v>
      </c>
      <c r="B33" s="3">
        <v>9272</v>
      </c>
      <c r="C33" s="3">
        <v>16</v>
      </c>
      <c r="D33" s="3">
        <v>1000</v>
      </c>
      <c r="E33" s="3"/>
      <c r="F33" s="3"/>
      <c r="G33" s="3"/>
      <c r="H33" s="27">
        <v>137</v>
      </c>
      <c r="I33" s="3">
        <v>274</v>
      </c>
      <c r="J33" s="3">
        <v>1096</v>
      </c>
      <c r="K33" s="3">
        <v>1198</v>
      </c>
      <c r="L33" s="3">
        <v>493</v>
      </c>
      <c r="M33" s="3">
        <v>1102</v>
      </c>
      <c r="N33" s="3">
        <v>1013</v>
      </c>
      <c r="O33" s="3">
        <v>9389</v>
      </c>
      <c r="P33" s="3">
        <v>548</v>
      </c>
      <c r="Q33" s="3">
        <v>673</v>
      </c>
    </row>
    <row r="34" spans="1:17" x14ac:dyDescent="0.45">
      <c r="A34" s="2" t="s">
        <v>36</v>
      </c>
      <c r="B34" s="3">
        <v>7752</v>
      </c>
      <c r="C34" s="3">
        <v>16</v>
      </c>
      <c r="D34" s="3">
        <v>917</v>
      </c>
      <c r="E34" s="3"/>
      <c r="F34" s="3"/>
      <c r="G34" s="3"/>
      <c r="H34" s="3">
        <v>137</v>
      </c>
      <c r="I34" s="3"/>
      <c r="J34" s="3"/>
      <c r="K34" s="3"/>
      <c r="L34" s="3"/>
      <c r="M34" s="3"/>
      <c r="N34" s="3"/>
      <c r="O34" s="3">
        <v>9911</v>
      </c>
      <c r="P34" s="3"/>
      <c r="Q34" s="3"/>
    </row>
    <row r="35" spans="1:17" x14ac:dyDescent="0.45">
      <c r="A35" s="2" t="s">
        <v>37</v>
      </c>
      <c r="B35" s="3">
        <v>10332</v>
      </c>
      <c r="C35" s="3">
        <v>14</v>
      </c>
      <c r="D35" s="3">
        <v>1045</v>
      </c>
      <c r="E35" s="3"/>
      <c r="F35" s="3"/>
      <c r="G35" s="3"/>
      <c r="H35" s="27">
        <v>138</v>
      </c>
      <c r="I35" s="3">
        <v>276</v>
      </c>
      <c r="J35" s="3">
        <v>1104</v>
      </c>
      <c r="K35" s="3">
        <v>1207</v>
      </c>
      <c r="L35" s="3">
        <v>496</v>
      </c>
      <c r="M35" s="3">
        <v>1110</v>
      </c>
      <c r="N35" s="3">
        <v>1021</v>
      </c>
      <c r="O35" s="3">
        <v>9901</v>
      </c>
      <c r="P35" s="3">
        <v>552</v>
      </c>
      <c r="Q35" s="3">
        <v>678</v>
      </c>
    </row>
    <row r="36" spans="1:17" x14ac:dyDescent="0.45">
      <c r="A36" s="2" t="s">
        <v>38</v>
      </c>
      <c r="B36" s="3">
        <v>8712</v>
      </c>
      <c r="C36" s="3">
        <v>14</v>
      </c>
      <c r="D36" s="3">
        <v>701</v>
      </c>
      <c r="E36" s="3"/>
      <c r="F36" s="3"/>
      <c r="G36" s="3"/>
      <c r="H36" s="27">
        <v>134</v>
      </c>
      <c r="I36" s="3">
        <v>268</v>
      </c>
      <c r="J36" s="3">
        <v>1072</v>
      </c>
      <c r="K36" s="3">
        <v>1172</v>
      </c>
      <c r="L36" s="3">
        <v>482</v>
      </c>
      <c r="M36" s="3">
        <v>1078</v>
      </c>
      <c r="N36" s="3">
        <v>991</v>
      </c>
      <c r="O36" s="3">
        <v>10109</v>
      </c>
      <c r="P36" s="3">
        <v>536</v>
      </c>
      <c r="Q36" s="3">
        <v>658</v>
      </c>
    </row>
    <row r="37" spans="1:17" x14ac:dyDescent="0.45">
      <c r="A37" s="2" t="s">
        <v>39</v>
      </c>
      <c r="B37" s="3">
        <v>11545</v>
      </c>
      <c r="C37" s="3">
        <v>16</v>
      </c>
      <c r="D37" s="3">
        <v>1098</v>
      </c>
      <c r="E37" s="3"/>
      <c r="F37" s="3"/>
      <c r="G37" s="3"/>
      <c r="H37" s="3">
        <v>138</v>
      </c>
      <c r="I37" s="3"/>
      <c r="J37" s="3"/>
      <c r="K37" s="3"/>
      <c r="L37" s="3"/>
      <c r="M37" s="3"/>
      <c r="N37" s="3"/>
      <c r="O37" s="3">
        <v>8893</v>
      </c>
      <c r="P37" s="3"/>
      <c r="Q37" s="3"/>
    </row>
    <row r="38" spans="1:17" x14ac:dyDescent="0.45">
      <c r="A38" s="2" t="s">
        <v>40</v>
      </c>
      <c r="B38" s="3">
        <v>8926</v>
      </c>
      <c r="C38" s="3">
        <v>16</v>
      </c>
      <c r="D38" s="3">
        <v>1027</v>
      </c>
      <c r="E38" s="3"/>
      <c r="F38" s="3"/>
      <c r="G38" s="3"/>
      <c r="H38" s="27">
        <v>135</v>
      </c>
      <c r="I38" s="3">
        <v>270</v>
      </c>
      <c r="J38" s="3">
        <v>1080</v>
      </c>
      <c r="K38" s="3">
        <v>1181</v>
      </c>
      <c r="L38" s="3">
        <v>486</v>
      </c>
      <c r="M38" s="3">
        <v>1086</v>
      </c>
      <c r="N38" s="3">
        <v>999</v>
      </c>
      <c r="O38" s="3">
        <v>9137</v>
      </c>
      <c r="P38" s="3">
        <v>540</v>
      </c>
      <c r="Q38" s="3">
        <v>663</v>
      </c>
    </row>
    <row r="39" spans="1:17" x14ac:dyDescent="0.45">
      <c r="A39" s="2" t="s">
        <v>41</v>
      </c>
      <c r="B39" s="3">
        <v>9414</v>
      </c>
      <c r="C39" s="3">
        <v>13</v>
      </c>
      <c r="D39" s="3">
        <v>857</v>
      </c>
      <c r="E39" s="3">
        <v>1</v>
      </c>
      <c r="F39" s="3">
        <v>131</v>
      </c>
      <c r="G39" s="3">
        <v>2</v>
      </c>
      <c r="H39" s="3">
        <v>136</v>
      </c>
      <c r="I39" s="3"/>
      <c r="J39" s="3"/>
      <c r="K39" s="3"/>
      <c r="L39" s="3"/>
      <c r="M39" s="3"/>
      <c r="N39" s="3"/>
      <c r="O39" s="3"/>
      <c r="P39" s="3"/>
      <c r="Q39" s="3"/>
    </row>
    <row r="40" spans="1:17" x14ac:dyDescent="0.45">
      <c r="A40" s="2" t="s">
        <v>42</v>
      </c>
      <c r="B40" s="3">
        <v>9360</v>
      </c>
      <c r="C40" s="3">
        <v>16</v>
      </c>
      <c r="D40" s="3">
        <v>785</v>
      </c>
      <c r="E40" s="3"/>
      <c r="F40" s="3"/>
      <c r="G40" s="3"/>
      <c r="H40" s="3">
        <v>135</v>
      </c>
      <c r="I40" s="3"/>
      <c r="J40" s="3"/>
      <c r="K40" s="3"/>
      <c r="L40" s="3"/>
      <c r="M40" s="3"/>
      <c r="N40" s="3"/>
      <c r="O40" s="3"/>
      <c r="P40" s="3"/>
      <c r="Q40" s="3"/>
    </row>
    <row r="41" spans="1:17" x14ac:dyDescent="0.45">
      <c r="A41" s="2" t="s">
        <v>43</v>
      </c>
      <c r="B41" s="3">
        <v>8429</v>
      </c>
      <c r="C41" s="3">
        <v>14</v>
      </c>
      <c r="D41" s="3">
        <v>761</v>
      </c>
      <c r="E41" s="3">
        <v>1</v>
      </c>
      <c r="F41" s="3">
        <v>131</v>
      </c>
      <c r="G41" s="3">
        <v>2</v>
      </c>
      <c r="H41" s="3">
        <v>138</v>
      </c>
      <c r="I41" s="3"/>
      <c r="J41" s="3"/>
      <c r="K41" s="3"/>
      <c r="L41" s="3"/>
      <c r="M41" s="3"/>
      <c r="N41" s="3"/>
      <c r="O41" s="3"/>
      <c r="P41" s="3"/>
      <c r="Q41" s="3"/>
    </row>
    <row r="42" spans="1:17" x14ac:dyDescent="0.45">
      <c r="A42" s="2" t="s">
        <v>44</v>
      </c>
      <c r="B42" s="3">
        <v>7111</v>
      </c>
      <c r="C42" s="3">
        <v>14</v>
      </c>
      <c r="D42" s="3">
        <v>1118</v>
      </c>
      <c r="E42" s="3"/>
      <c r="F42" s="3"/>
      <c r="G42" s="3"/>
      <c r="H42" s="24">
        <v>136</v>
      </c>
      <c r="I42" s="3"/>
      <c r="J42" s="3"/>
      <c r="K42" s="3"/>
      <c r="L42" s="3"/>
      <c r="M42" s="3"/>
      <c r="N42" s="3"/>
      <c r="O42" s="3">
        <v>8781</v>
      </c>
      <c r="P42" s="3"/>
      <c r="Q42" s="3"/>
    </row>
    <row r="43" spans="1:17" x14ac:dyDescent="0.45">
      <c r="A43" s="2" t="s">
        <v>45</v>
      </c>
      <c r="B43" s="3">
        <v>7979</v>
      </c>
      <c r="C43" s="3">
        <v>14</v>
      </c>
      <c r="D43" s="3">
        <v>777</v>
      </c>
      <c r="E43" s="3"/>
      <c r="F43" s="3"/>
      <c r="G43" s="3"/>
      <c r="H43" s="3">
        <v>137</v>
      </c>
      <c r="I43" s="3"/>
      <c r="J43" s="3"/>
      <c r="K43" s="3"/>
      <c r="L43" s="3"/>
      <c r="M43" s="3"/>
      <c r="N43" s="3"/>
      <c r="O43" s="3">
        <v>10638</v>
      </c>
      <c r="P43" s="3"/>
      <c r="Q43" s="3"/>
    </row>
    <row r="44" spans="1:17" x14ac:dyDescent="0.45">
      <c r="A44" s="2" t="s">
        <v>46</v>
      </c>
      <c r="B44" s="3">
        <v>10322</v>
      </c>
      <c r="C44" s="3">
        <v>16</v>
      </c>
      <c r="D44" s="3">
        <v>1021</v>
      </c>
      <c r="E44" s="3"/>
      <c r="F44" s="3"/>
      <c r="G44" s="3"/>
      <c r="H44" s="3">
        <v>137</v>
      </c>
      <c r="I44" s="3"/>
      <c r="J44" s="3"/>
      <c r="K44" s="3"/>
      <c r="L44" s="3"/>
      <c r="M44" s="3"/>
      <c r="N44" s="3"/>
      <c r="O44" s="3">
        <v>9247</v>
      </c>
      <c r="P44" s="3"/>
      <c r="Q44" s="3"/>
    </row>
    <row r="45" spans="1:17" x14ac:dyDescent="0.45">
      <c r="A45" s="2" t="s">
        <v>47</v>
      </c>
      <c r="B45" s="3">
        <v>9902</v>
      </c>
      <c r="C45" s="3">
        <v>13</v>
      </c>
      <c r="D45" s="3">
        <v>731</v>
      </c>
      <c r="E45" s="3"/>
      <c r="F45" s="3"/>
      <c r="G45" s="3"/>
      <c r="H45" s="3">
        <v>138</v>
      </c>
      <c r="I45" s="3"/>
      <c r="J45" s="3"/>
      <c r="K45" s="3"/>
      <c r="L45" s="3"/>
      <c r="M45" s="3"/>
      <c r="N45" s="3"/>
      <c r="O45" s="3">
        <v>10531</v>
      </c>
      <c r="P45" s="3"/>
      <c r="Q45" s="3"/>
    </row>
    <row r="46" spans="1:17" x14ac:dyDescent="0.45">
      <c r="A46" s="2" t="s">
        <v>48</v>
      </c>
      <c r="B46" s="3">
        <v>7432</v>
      </c>
      <c r="C46" s="3">
        <v>16</v>
      </c>
      <c r="D46" s="3">
        <v>753</v>
      </c>
      <c r="E46" s="3"/>
      <c r="F46" s="3"/>
      <c r="G46" s="3"/>
      <c r="H46" s="3">
        <v>138</v>
      </c>
      <c r="I46" s="3"/>
      <c r="J46" s="3"/>
      <c r="K46" s="3"/>
      <c r="L46" s="3"/>
      <c r="M46" s="3"/>
      <c r="N46" s="3"/>
      <c r="O46" s="3">
        <v>10371</v>
      </c>
      <c r="P46" s="3"/>
      <c r="Q46" s="3"/>
    </row>
    <row r="47" spans="1:17" x14ac:dyDescent="0.45">
      <c r="A47" s="2" t="s">
        <v>49</v>
      </c>
      <c r="B47" s="3">
        <v>9729</v>
      </c>
      <c r="C47" s="3">
        <v>14</v>
      </c>
      <c r="D47" s="3">
        <v>771</v>
      </c>
      <c r="E47" s="3"/>
      <c r="F47" s="3"/>
      <c r="G47" s="3"/>
      <c r="H47" s="3">
        <v>134</v>
      </c>
      <c r="I47" s="3"/>
      <c r="J47" s="3"/>
      <c r="K47" s="3"/>
      <c r="L47" s="3"/>
      <c r="M47" s="3"/>
      <c r="N47" s="3"/>
      <c r="O47" s="3">
        <v>9621</v>
      </c>
      <c r="P47" s="3"/>
      <c r="Q47" s="3"/>
    </row>
    <row r="48" spans="1:17" x14ac:dyDescent="0.45">
      <c r="A48" s="2" t="s">
        <v>50</v>
      </c>
      <c r="B48" s="3">
        <v>7922</v>
      </c>
      <c r="C48" s="3">
        <v>14</v>
      </c>
      <c r="D48" s="3">
        <v>742</v>
      </c>
      <c r="E48" s="3">
        <v>1</v>
      </c>
      <c r="F48" s="3">
        <v>134</v>
      </c>
      <c r="G48" s="3">
        <v>1</v>
      </c>
      <c r="H48" s="3">
        <v>135</v>
      </c>
      <c r="I48" s="3"/>
      <c r="J48" s="3"/>
      <c r="K48" s="3"/>
      <c r="L48" s="3"/>
      <c r="M48" s="3"/>
      <c r="N48" s="3"/>
      <c r="O48" s="3">
        <v>10007</v>
      </c>
      <c r="P48" s="3"/>
      <c r="Q48" s="3"/>
    </row>
    <row r="49" spans="1:17" x14ac:dyDescent="0.45">
      <c r="A49" s="2" t="s">
        <v>51</v>
      </c>
      <c r="B49" s="3">
        <v>9595</v>
      </c>
      <c r="C49" s="3">
        <v>14</v>
      </c>
      <c r="D49" s="3">
        <v>703</v>
      </c>
      <c r="E49" s="3"/>
      <c r="F49" s="3"/>
      <c r="G49" s="3"/>
      <c r="H49" s="3">
        <v>135</v>
      </c>
      <c r="I49" s="3"/>
      <c r="J49" s="3"/>
      <c r="K49" s="3"/>
      <c r="L49" s="3"/>
      <c r="M49" s="3"/>
      <c r="N49" s="3"/>
      <c r="O49" s="3">
        <v>10618</v>
      </c>
      <c r="P49" s="3"/>
      <c r="Q49" s="3"/>
    </row>
    <row r="50" spans="1:17" x14ac:dyDescent="0.45">
      <c r="A50" s="2" t="s">
        <v>52</v>
      </c>
      <c r="B50" s="3">
        <v>8672</v>
      </c>
      <c r="C50" s="3">
        <v>13</v>
      </c>
      <c r="D50" s="3">
        <v>1113</v>
      </c>
      <c r="E50" s="3"/>
      <c r="F50" s="3"/>
      <c r="G50" s="3"/>
      <c r="H50" s="3">
        <v>137</v>
      </c>
      <c r="I50" s="3"/>
      <c r="J50" s="3"/>
      <c r="K50" s="3"/>
      <c r="L50" s="3"/>
      <c r="M50" s="3"/>
      <c r="N50" s="3"/>
      <c r="O50" s="3">
        <v>8832</v>
      </c>
      <c r="P50" s="3"/>
      <c r="Q50" s="3"/>
    </row>
    <row r="51" spans="1:17" x14ac:dyDescent="0.45">
      <c r="A51" s="2" t="s">
        <v>53</v>
      </c>
      <c r="B51" s="3">
        <v>7580</v>
      </c>
      <c r="C51" s="3">
        <v>16</v>
      </c>
      <c r="D51" s="3">
        <v>1006</v>
      </c>
      <c r="E51" s="3"/>
      <c r="F51" s="3"/>
      <c r="G51" s="3"/>
      <c r="H51" s="3">
        <v>138</v>
      </c>
      <c r="I51" s="3"/>
      <c r="J51" s="3"/>
      <c r="K51" s="3"/>
      <c r="L51" s="3"/>
      <c r="M51" s="3"/>
      <c r="N51" s="3"/>
      <c r="O51" s="3">
        <v>8997</v>
      </c>
      <c r="P51" s="3"/>
      <c r="Q51" s="3"/>
    </row>
    <row r="52" spans="1:17" x14ac:dyDescent="0.45">
      <c r="A52" s="2" t="s">
        <v>54</v>
      </c>
      <c r="B52" s="3">
        <v>9035</v>
      </c>
      <c r="C52" s="3">
        <v>14</v>
      </c>
      <c r="D52" s="3">
        <v>1032</v>
      </c>
      <c r="E52" s="3"/>
      <c r="F52" s="3"/>
      <c r="G52" s="3"/>
      <c r="H52" s="27">
        <v>136</v>
      </c>
      <c r="I52" s="3">
        <v>272</v>
      </c>
      <c r="J52" s="3">
        <v>1088</v>
      </c>
      <c r="K52" s="3">
        <v>1190</v>
      </c>
      <c r="L52" s="3">
        <v>489</v>
      </c>
      <c r="M52" s="3">
        <v>1094</v>
      </c>
      <c r="N52" s="3">
        <v>1006</v>
      </c>
      <c r="O52" s="3">
        <v>9166</v>
      </c>
      <c r="P52" s="3">
        <v>544</v>
      </c>
      <c r="Q52" s="3">
        <v>668</v>
      </c>
    </row>
    <row r="53" spans="1:17" x14ac:dyDescent="0.45">
      <c r="A53" s="2" t="s">
        <v>55</v>
      </c>
      <c r="B53" s="3">
        <v>9266</v>
      </c>
      <c r="C53" s="3">
        <v>16</v>
      </c>
      <c r="D53" s="3">
        <v>931</v>
      </c>
      <c r="E53" s="3"/>
      <c r="F53" s="3"/>
      <c r="G53" s="3"/>
      <c r="H53" s="3">
        <v>136</v>
      </c>
      <c r="I53" s="3"/>
      <c r="J53" s="3"/>
      <c r="K53" s="3"/>
      <c r="L53" s="3"/>
      <c r="M53" s="3"/>
      <c r="N53" s="3"/>
      <c r="O53" s="3">
        <v>9984</v>
      </c>
      <c r="P53" s="3"/>
      <c r="Q53" s="3"/>
    </row>
    <row r="54" spans="1:17" x14ac:dyDescent="0.45">
      <c r="A54" s="2" t="s">
        <v>56</v>
      </c>
      <c r="B54" s="3">
        <v>9741</v>
      </c>
      <c r="C54" s="3">
        <v>16</v>
      </c>
      <c r="D54" s="3">
        <v>1012</v>
      </c>
      <c r="E54" s="3"/>
      <c r="F54" s="3"/>
      <c r="G54" s="3"/>
      <c r="H54" s="3">
        <v>135</v>
      </c>
      <c r="I54" s="3"/>
      <c r="J54" s="3"/>
      <c r="K54" s="3"/>
      <c r="L54" s="3"/>
      <c r="M54" s="3"/>
      <c r="N54" s="3"/>
      <c r="O54" s="3">
        <v>9313</v>
      </c>
      <c r="P54" s="3"/>
      <c r="Q54" s="3"/>
    </row>
    <row r="55" spans="1:17" x14ac:dyDescent="0.45">
      <c r="A55" s="2" t="s">
        <v>57</v>
      </c>
      <c r="B55" s="3">
        <v>7781</v>
      </c>
      <c r="C55" s="3">
        <v>16</v>
      </c>
      <c r="D55" s="3">
        <v>1091</v>
      </c>
      <c r="E55" s="3"/>
      <c r="F55" s="3"/>
      <c r="G55" s="3"/>
      <c r="H55" s="3">
        <v>136</v>
      </c>
      <c r="I55" s="3"/>
      <c r="J55" s="3"/>
      <c r="K55" s="3"/>
      <c r="L55" s="3"/>
      <c r="M55" s="3"/>
      <c r="N55" s="3"/>
      <c r="O55" s="3">
        <v>10508</v>
      </c>
      <c r="P55" s="3"/>
      <c r="Q55" s="3"/>
    </row>
    <row r="56" spans="1:17" x14ac:dyDescent="0.45">
      <c r="A56" s="2" t="s">
        <v>58</v>
      </c>
      <c r="B56" s="3">
        <v>9013</v>
      </c>
      <c r="C56" s="3">
        <v>16</v>
      </c>
      <c r="D56" s="3">
        <v>909</v>
      </c>
      <c r="E56" s="3">
        <v>1</v>
      </c>
      <c r="F56" s="3">
        <v>133</v>
      </c>
      <c r="G56" s="3">
        <v>2</v>
      </c>
      <c r="H56" s="3">
        <v>135</v>
      </c>
      <c r="I56" s="3"/>
      <c r="J56" s="3"/>
      <c r="K56" s="3"/>
      <c r="L56" s="3"/>
      <c r="M56" s="3"/>
      <c r="N56" s="3"/>
      <c r="O56" s="3">
        <v>10222</v>
      </c>
      <c r="P56" s="3"/>
      <c r="Q56" s="3"/>
    </row>
    <row r="57" spans="1:17" x14ac:dyDescent="0.45">
      <c r="A57" s="2" t="s">
        <v>59</v>
      </c>
      <c r="B57" s="3">
        <v>8801</v>
      </c>
      <c r="C57" s="3">
        <v>14</v>
      </c>
      <c r="D57" s="3">
        <v>924</v>
      </c>
      <c r="E57" s="3"/>
      <c r="F57" s="3"/>
      <c r="G57" s="3"/>
      <c r="H57" s="3">
        <v>137</v>
      </c>
      <c r="I57" s="3"/>
      <c r="J57" s="3"/>
      <c r="K57" s="3"/>
      <c r="L57" s="3"/>
      <c r="M57" s="3"/>
      <c r="N57" s="3"/>
      <c r="O57" s="3">
        <v>9858</v>
      </c>
      <c r="P57" s="3"/>
      <c r="Q57" s="3"/>
    </row>
    <row r="58" spans="1:17" x14ac:dyDescent="0.45">
      <c r="A58" s="2" t="s">
        <v>60</v>
      </c>
      <c r="B58" s="3">
        <v>10894</v>
      </c>
      <c r="C58" s="3">
        <v>16</v>
      </c>
      <c r="D58" s="3">
        <v>695</v>
      </c>
      <c r="E58" s="3">
        <v>1</v>
      </c>
      <c r="F58" s="3">
        <v>126</v>
      </c>
      <c r="G58" s="3">
        <v>1</v>
      </c>
      <c r="H58" s="3">
        <v>137</v>
      </c>
      <c r="I58" s="3"/>
      <c r="J58" s="3"/>
      <c r="K58" s="3"/>
      <c r="L58" s="3"/>
      <c r="M58" s="3"/>
      <c r="N58" s="3"/>
      <c r="O58" s="3">
        <v>9515</v>
      </c>
      <c r="P58" s="3"/>
      <c r="Q58" s="3"/>
    </row>
    <row r="59" spans="1:17" x14ac:dyDescent="0.45">
      <c r="A59" s="2" t="s">
        <v>61</v>
      </c>
      <c r="B59" s="3">
        <v>11033</v>
      </c>
      <c r="C59" s="3">
        <v>15</v>
      </c>
      <c r="D59" s="3">
        <v>825</v>
      </c>
      <c r="E59" s="3"/>
      <c r="F59" s="3"/>
      <c r="G59" s="3"/>
      <c r="H59" s="3">
        <v>135</v>
      </c>
      <c r="I59" s="3"/>
      <c r="J59" s="3"/>
      <c r="K59" s="3"/>
      <c r="L59" s="3"/>
      <c r="M59" s="3"/>
      <c r="N59" s="3"/>
      <c r="O59" s="3">
        <v>8580</v>
      </c>
      <c r="P59" s="3"/>
      <c r="Q59" s="3"/>
    </row>
    <row r="60" spans="1:17" x14ac:dyDescent="0.45">
      <c r="A60" s="2" t="s">
        <v>62</v>
      </c>
      <c r="B60" s="3">
        <v>10091</v>
      </c>
      <c r="C60" s="3">
        <v>15</v>
      </c>
      <c r="D60" s="3">
        <v>1069</v>
      </c>
      <c r="E60" s="3"/>
      <c r="F60" s="3"/>
      <c r="G60" s="3"/>
      <c r="H60" s="3">
        <v>135</v>
      </c>
      <c r="I60" s="3"/>
      <c r="J60" s="3"/>
      <c r="K60" s="3"/>
      <c r="L60" s="3"/>
      <c r="M60" s="3"/>
      <c r="N60" s="3"/>
      <c r="O60" s="3">
        <v>10314</v>
      </c>
      <c r="P60" s="3"/>
      <c r="Q60" s="3"/>
    </row>
    <row r="61" spans="1:17" x14ac:dyDescent="0.45">
      <c r="A61" s="2" t="s">
        <v>63</v>
      </c>
      <c r="B61" s="3">
        <v>7288</v>
      </c>
      <c r="C61" s="3">
        <v>13</v>
      </c>
      <c r="D61" s="3">
        <v>872</v>
      </c>
      <c r="E61" s="3">
        <v>1</v>
      </c>
      <c r="F61" s="3">
        <v>124</v>
      </c>
      <c r="G61" s="3">
        <v>2</v>
      </c>
      <c r="H61" s="3">
        <v>135</v>
      </c>
      <c r="I61" s="3"/>
      <c r="J61" s="3"/>
      <c r="K61" s="3"/>
      <c r="L61" s="3"/>
      <c r="M61" s="3"/>
      <c r="N61" s="3"/>
      <c r="O61" s="3">
        <v>9827</v>
      </c>
      <c r="P61" s="3"/>
      <c r="Q61" s="3"/>
    </row>
    <row r="62" spans="1:17" x14ac:dyDescent="0.45">
      <c r="A62" s="2" t="s">
        <v>64</v>
      </c>
      <c r="B62" s="3">
        <v>8953</v>
      </c>
      <c r="C62" s="3">
        <v>15</v>
      </c>
      <c r="D62" s="3">
        <v>1005</v>
      </c>
      <c r="E62" s="3"/>
      <c r="F62" s="3"/>
      <c r="G62" s="3"/>
      <c r="H62" s="3">
        <v>134</v>
      </c>
      <c r="I62" s="3"/>
      <c r="J62" s="3"/>
      <c r="K62" s="3"/>
      <c r="L62" s="3"/>
      <c r="M62" s="3"/>
      <c r="N62" s="3"/>
      <c r="O62" s="3">
        <v>8972</v>
      </c>
      <c r="P62" s="3"/>
      <c r="Q62" s="3"/>
    </row>
    <row r="63" spans="1:17" x14ac:dyDescent="0.45">
      <c r="A63" s="2" t="s">
        <v>65</v>
      </c>
      <c r="B63" s="3">
        <v>10806</v>
      </c>
      <c r="C63" s="3">
        <v>17</v>
      </c>
      <c r="D63" s="3">
        <v>1124</v>
      </c>
      <c r="E63" s="3">
        <v>1</v>
      </c>
      <c r="F63" s="3">
        <v>131</v>
      </c>
      <c r="G63" s="3">
        <v>2</v>
      </c>
      <c r="H63" s="3">
        <v>137</v>
      </c>
      <c r="I63" s="3"/>
      <c r="J63" s="3"/>
      <c r="K63" s="3"/>
      <c r="L63" s="3"/>
      <c r="M63" s="3"/>
      <c r="N63" s="3"/>
      <c r="O63" s="3">
        <v>10096</v>
      </c>
      <c r="P63" s="3"/>
      <c r="Q63" s="3"/>
    </row>
    <row r="64" spans="1:17" x14ac:dyDescent="0.45">
      <c r="A64" s="2" t="s">
        <v>66</v>
      </c>
      <c r="B64" s="3">
        <v>11426</v>
      </c>
      <c r="C64" s="3">
        <v>14</v>
      </c>
      <c r="D64" s="3">
        <v>788</v>
      </c>
      <c r="E64" s="3">
        <v>1</v>
      </c>
      <c r="F64" s="3">
        <v>131</v>
      </c>
      <c r="G64" s="3">
        <v>2</v>
      </c>
      <c r="H64" s="3">
        <v>137</v>
      </c>
      <c r="I64" s="3"/>
      <c r="J64" s="3"/>
      <c r="K64" s="3"/>
      <c r="L64" s="3"/>
      <c r="M64" s="3"/>
      <c r="N64" s="3"/>
      <c r="O64" s="3">
        <v>8851</v>
      </c>
      <c r="P64" s="3"/>
      <c r="Q64" s="3"/>
    </row>
    <row r="65" spans="1:17" x14ac:dyDescent="0.45">
      <c r="A65" s="2" t="s">
        <v>67</v>
      </c>
      <c r="B65" s="3">
        <v>9050</v>
      </c>
      <c r="C65" s="3">
        <v>14</v>
      </c>
      <c r="D65" s="3">
        <v>773</v>
      </c>
      <c r="E65" s="3"/>
      <c r="F65" s="3"/>
      <c r="G65" s="3"/>
      <c r="H65" s="3">
        <v>137</v>
      </c>
      <c r="I65" s="3"/>
      <c r="J65" s="3"/>
      <c r="K65" s="3"/>
      <c r="L65" s="3"/>
      <c r="M65" s="3"/>
      <c r="N65" s="3"/>
      <c r="O65" s="3">
        <v>9168</v>
      </c>
      <c r="P65" s="3"/>
      <c r="Q65" s="3"/>
    </row>
    <row r="66" spans="1:17" x14ac:dyDescent="0.45">
      <c r="A66" s="2" t="s">
        <v>68</v>
      </c>
      <c r="B66" s="3">
        <v>7915</v>
      </c>
      <c r="C66" s="3">
        <v>13</v>
      </c>
      <c r="D66" s="3">
        <v>721</v>
      </c>
      <c r="E66" s="3"/>
      <c r="F66" s="3"/>
      <c r="G66" s="3"/>
      <c r="H66" s="3">
        <v>135</v>
      </c>
      <c r="I66" s="3"/>
      <c r="J66" s="3"/>
      <c r="K66" s="3"/>
      <c r="L66" s="3"/>
      <c r="M66" s="3"/>
      <c r="N66" s="3"/>
      <c r="O66" s="3">
        <v>10028</v>
      </c>
      <c r="P66" s="3"/>
      <c r="Q66" s="3"/>
    </row>
    <row r="67" spans="1:17" x14ac:dyDescent="0.45">
      <c r="A67" s="2" t="s">
        <v>69</v>
      </c>
      <c r="B67" s="3">
        <v>8900</v>
      </c>
      <c r="C67" s="3">
        <v>14</v>
      </c>
      <c r="D67" s="3">
        <v>890</v>
      </c>
      <c r="E67" s="3"/>
      <c r="F67" s="3"/>
      <c r="G67" s="3"/>
      <c r="H67" s="3">
        <v>135</v>
      </c>
      <c r="I67" s="3"/>
      <c r="J67" s="3"/>
      <c r="K67" s="3"/>
      <c r="L67" s="3"/>
      <c r="M67" s="3"/>
      <c r="N67" s="3"/>
      <c r="O67" s="3">
        <v>8733</v>
      </c>
      <c r="P67" s="3"/>
      <c r="Q67" s="3"/>
    </row>
    <row r="68" spans="1:17" x14ac:dyDescent="0.45">
      <c r="A68" s="2" t="s">
        <v>70</v>
      </c>
      <c r="B68" s="3">
        <v>10753</v>
      </c>
      <c r="C68" s="3">
        <v>14</v>
      </c>
      <c r="D68" s="3">
        <v>835</v>
      </c>
      <c r="E68" s="3"/>
      <c r="F68" s="3"/>
      <c r="G68" s="3"/>
      <c r="H68" s="3">
        <v>135</v>
      </c>
      <c r="I68" s="3"/>
      <c r="J68" s="3"/>
      <c r="K68" s="3"/>
      <c r="L68" s="3"/>
      <c r="M68" s="3"/>
      <c r="N68" s="3"/>
      <c r="O68" s="3">
        <v>9855</v>
      </c>
      <c r="P68" s="3"/>
      <c r="Q68" s="3"/>
    </row>
    <row r="69" spans="1:17" x14ac:dyDescent="0.45">
      <c r="A69" s="2" t="s">
        <v>71</v>
      </c>
      <c r="B69" s="3">
        <v>10141</v>
      </c>
      <c r="C69" s="3">
        <v>14</v>
      </c>
      <c r="D69" s="3">
        <v>1072</v>
      </c>
      <c r="E69" s="3">
        <v>1</v>
      </c>
      <c r="F69" s="3">
        <v>126</v>
      </c>
      <c r="G69" s="3">
        <v>1</v>
      </c>
      <c r="H69" s="3">
        <v>134</v>
      </c>
      <c r="I69" s="3"/>
      <c r="J69" s="3"/>
      <c r="K69" s="3"/>
      <c r="L69" s="3"/>
      <c r="M69" s="3"/>
      <c r="N69" s="3"/>
      <c r="O69" s="3">
        <v>10273</v>
      </c>
      <c r="P69" s="3"/>
      <c r="Q69" s="3"/>
    </row>
    <row r="70" spans="1:17" x14ac:dyDescent="0.45">
      <c r="A70" s="2" t="s">
        <v>72</v>
      </c>
      <c r="B70" s="3">
        <v>7094</v>
      </c>
      <c r="C70" s="3">
        <v>15</v>
      </c>
      <c r="D70" s="3">
        <v>1099</v>
      </c>
      <c r="E70" s="3">
        <v>1</v>
      </c>
      <c r="F70" s="3">
        <v>132</v>
      </c>
      <c r="G70" s="3">
        <v>2</v>
      </c>
      <c r="H70" s="3">
        <v>136</v>
      </c>
      <c r="I70" s="3"/>
      <c r="J70" s="3"/>
      <c r="K70" s="3"/>
      <c r="L70" s="3"/>
      <c r="M70" s="3"/>
      <c r="N70" s="3"/>
      <c r="O70" s="3">
        <v>9260</v>
      </c>
      <c r="P70" s="3"/>
      <c r="Q70" s="3"/>
    </row>
    <row r="71" spans="1:17" x14ac:dyDescent="0.45">
      <c r="A71" s="2" t="s">
        <v>73</v>
      </c>
      <c r="B71" s="3">
        <v>7818</v>
      </c>
      <c r="C71" s="3">
        <v>13</v>
      </c>
      <c r="D71" s="3">
        <v>1142</v>
      </c>
      <c r="E71" s="3">
        <v>1</v>
      </c>
      <c r="F71" s="3">
        <v>132</v>
      </c>
      <c r="G71" s="3">
        <v>1</v>
      </c>
      <c r="H71" s="3">
        <v>138</v>
      </c>
      <c r="I71" s="3"/>
      <c r="J71" s="3"/>
      <c r="K71" s="3"/>
      <c r="L71" s="3"/>
      <c r="M71" s="3"/>
      <c r="N71" s="3"/>
      <c r="O71" s="3">
        <v>9779</v>
      </c>
      <c r="P71" s="3"/>
      <c r="Q71" s="3"/>
    </row>
    <row r="72" spans="1:17" x14ac:dyDescent="0.45">
      <c r="A72" s="2" t="s">
        <v>74</v>
      </c>
      <c r="B72" s="3">
        <v>10334</v>
      </c>
      <c r="C72" s="3">
        <v>14</v>
      </c>
      <c r="D72" s="3">
        <v>717</v>
      </c>
      <c r="E72" s="3"/>
      <c r="F72" s="3"/>
      <c r="G72" s="3"/>
      <c r="H72" s="3">
        <v>134</v>
      </c>
      <c r="I72" s="3"/>
      <c r="J72" s="3"/>
      <c r="K72" s="3"/>
      <c r="L72" s="3"/>
      <c r="M72" s="3"/>
      <c r="N72" s="3"/>
      <c r="O72" s="3">
        <v>8671</v>
      </c>
      <c r="P72" s="3"/>
      <c r="Q72" s="3"/>
    </row>
    <row r="73" spans="1:17" x14ac:dyDescent="0.45">
      <c r="A73" s="2" t="s">
        <v>75</v>
      </c>
      <c r="B73" s="3">
        <v>8108</v>
      </c>
      <c r="C73" s="3">
        <v>14</v>
      </c>
      <c r="D73" s="3">
        <v>912</v>
      </c>
      <c r="E73" s="3"/>
      <c r="F73" s="3"/>
      <c r="G73" s="3"/>
      <c r="H73" s="3">
        <v>134</v>
      </c>
      <c r="I73" s="3"/>
      <c r="J73" s="3"/>
      <c r="K73" s="3"/>
      <c r="L73" s="3"/>
      <c r="M73" s="3"/>
      <c r="N73" s="3"/>
      <c r="O73" s="3">
        <v>9627</v>
      </c>
      <c r="P73" s="3"/>
      <c r="Q73" s="3"/>
    </row>
    <row r="74" spans="1:17" x14ac:dyDescent="0.45">
      <c r="A74" s="2" t="s">
        <v>76</v>
      </c>
      <c r="B74" s="3">
        <v>11318</v>
      </c>
      <c r="C74" s="3">
        <v>16</v>
      </c>
      <c r="D74" s="3">
        <v>900</v>
      </c>
      <c r="E74" s="3"/>
      <c r="F74" s="3"/>
      <c r="G74" s="3"/>
      <c r="H74" s="3">
        <v>137</v>
      </c>
      <c r="I74" s="3"/>
      <c r="J74" s="3"/>
      <c r="K74" s="3"/>
      <c r="L74" s="3"/>
      <c r="M74" s="3"/>
      <c r="N74" s="3"/>
      <c r="O74" s="3">
        <v>9391</v>
      </c>
      <c r="P74" s="3"/>
      <c r="Q74" s="3"/>
    </row>
    <row r="75" spans="1:17" x14ac:dyDescent="0.45">
      <c r="A75" s="2" t="s">
        <v>77</v>
      </c>
      <c r="B75" s="3">
        <v>10446</v>
      </c>
      <c r="C75" s="3">
        <v>14</v>
      </c>
      <c r="D75" s="3">
        <v>907</v>
      </c>
      <c r="E75" s="3">
        <v>1</v>
      </c>
      <c r="F75" s="3">
        <v>133</v>
      </c>
      <c r="G75" s="3">
        <v>2</v>
      </c>
      <c r="H75" s="3">
        <v>138</v>
      </c>
      <c r="I75" s="3"/>
      <c r="J75" s="3"/>
      <c r="K75" s="3"/>
      <c r="L75" s="3"/>
      <c r="M75" s="3"/>
      <c r="N75" s="3"/>
      <c r="O75" s="3">
        <v>9332</v>
      </c>
      <c r="P75" s="3"/>
      <c r="Q75" s="3"/>
    </row>
    <row r="76" spans="1:17" x14ac:dyDescent="0.45">
      <c r="A76" s="2" t="s">
        <v>78</v>
      </c>
      <c r="B76" s="3">
        <v>9390</v>
      </c>
      <c r="C76" s="3">
        <v>15</v>
      </c>
      <c r="D76" s="3">
        <v>876</v>
      </c>
      <c r="E76" s="3"/>
      <c r="F76" s="3"/>
      <c r="G76" s="3"/>
      <c r="H76" s="3">
        <v>136</v>
      </c>
      <c r="I76" s="3"/>
      <c r="J76" s="3"/>
      <c r="K76" s="3"/>
      <c r="L76" s="3"/>
      <c r="M76" s="3"/>
      <c r="N76" s="3"/>
      <c r="O76" s="3">
        <v>10526</v>
      </c>
      <c r="P76" s="3"/>
      <c r="Q76" s="3"/>
    </row>
    <row r="77" spans="1:17" x14ac:dyDescent="0.45">
      <c r="A77" s="2" t="s">
        <v>79</v>
      </c>
      <c r="B77" s="3">
        <v>10051</v>
      </c>
      <c r="C77" s="3">
        <v>13</v>
      </c>
      <c r="D77" s="3">
        <v>1004</v>
      </c>
      <c r="E77" s="3"/>
      <c r="F77" s="3"/>
      <c r="G77" s="3"/>
      <c r="H77" s="3">
        <v>134</v>
      </c>
      <c r="I77" s="3"/>
      <c r="J77" s="3"/>
      <c r="K77" s="3"/>
      <c r="L77" s="3"/>
      <c r="M77" s="3"/>
      <c r="N77" s="3"/>
      <c r="O77" s="3">
        <v>10192</v>
      </c>
      <c r="P77" s="3"/>
      <c r="Q77" s="3"/>
    </row>
    <row r="78" spans="1:17" x14ac:dyDescent="0.45">
      <c r="A78" s="2" t="s">
        <v>80</v>
      </c>
      <c r="B78" s="3">
        <v>9926</v>
      </c>
      <c r="C78" s="3">
        <v>15</v>
      </c>
      <c r="D78" s="3">
        <v>859</v>
      </c>
      <c r="E78" s="3"/>
      <c r="F78" s="3"/>
      <c r="G78" s="3"/>
      <c r="H78" s="3">
        <v>136</v>
      </c>
      <c r="I78" s="3"/>
      <c r="J78" s="3"/>
      <c r="K78" s="3"/>
      <c r="L78" s="3"/>
      <c r="M78" s="3"/>
      <c r="N78" s="3"/>
      <c r="O78" s="3">
        <v>10199</v>
      </c>
      <c r="P78" s="3"/>
      <c r="Q78" s="3"/>
    </row>
    <row r="79" spans="1:17" x14ac:dyDescent="0.45">
      <c r="A79" s="2" t="s">
        <v>81</v>
      </c>
      <c r="B79" s="3">
        <v>10446</v>
      </c>
      <c r="C79" s="3">
        <v>14</v>
      </c>
      <c r="D79" s="3">
        <v>952</v>
      </c>
      <c r="E79" s="3">
        <v>1</v>
      </c>
      <c r="F79" s="3">
        <v>126</v>
      </c>
      <c r="G79" s="3">
        <v>1</v>
      </c>
      <c r="H79" s="3">
        <v>136</v>
      </c>
      <c r="I79" s="3"/>
      <c r="J79" s="3"/>
      <c r="K79" s="3"/>
      <c r="L79" s="3"/>
      <c r="M79" s="3"/>
      <c r="N79" s="3"/>
      <c r="O79" s="3">
        <v>9123</v>
      </c>
      <c r="P79" s="3"/>
      <c r="Q79" s="3"/>
    </row>
    <row r="80" spans="1:17" x14ac:dyDescent="0.45">
      <c r="A80" s="2" t="s">
        <v>82</v>
      </c>
      <c r="B80" s="3">
        <v>10109</v>
      </c>
      <c r="C80" s="3">
        <v>13</v>
      </c>
      <c r="D80" s="3">
        <v>825</v>
      </c>
      <c r="E80" s="3"/>
      <c r="F80" s="3"/>
      <c r="G80" s="3"/>
      <c r="H80" s="3">
        <v>137</v>
      </c>
      <c r="I80" s="3"/>
      <c r="J80" s="3"/>
      <c r="K80" s="3"/>
      <c r="L80" s="3"/>
      <c r="M80" s="3"/>
      <c r="N80" s="3"/>
      <c r="O80" s="3">
        <v>10202</v>
      </c>
      <c r="P80" s="3"/>
      <c r="Q80" s="3"/>
    </row>
    <row r="81" spans="1:17" x14ac:dyDescent="0.45">
      <c r="A81" s="2" t="s">
        <v>83</v>
      </c>
      <c r="B81" s="3">
        <v>10130</v>
      </c>
      <c r="C81" s="3">
        <v>15</v>
      </c>
      <c r="D81" s="3">
        <v>918</v>
      </c>
      <c r="E81" s="3"/>
      <c r="F81" s="3"/>
      <c r="G81" s="3"/>
      <c r="H81" s="3">
        <v>138</v>
      </c>
      <c r="I81" s="3"/>
      <c r="J81" s="3"/>
      <c r="K81" s="3"/>
      <c r="L81" s="3"/>
      <c r="M81" s="3"/>
      <c r="N81" s="3"/>
      <c r="O81" s="3">
        <v>10401</v>
      </c>
      <c r="P81" s="3"/>
      <c r="Q81" s="3"/>
    </row>
    <row r="82" spans="1:17" x14ac:dyDescent="0.45">
      <c r="A82" s="2" t="s">
        <v>84</v>
      </c>
      <c r="B82" s="3">
        <v>10836</v>
      </c>
      <c r="C82" s="3">
        <v>13</v>
      </c>
      <c r="D82" s="3">
        <v>1042</v>
      </c>
      <c r="E82" s="3"/>
      <c r="F82" s="3"/>
      <c r="G82" s="3"/>
      <c r="H82" s="3">
        <v>135</v>
      </c>
      <c r="I82" s="3"/>
      <c r="J82" s="3"/>
      <c r="K82" s="3"/>
      <c r="L82" s="3"/>
      <c r="M82" s="3"/>
      <c r="N82" s="3"/>
      <c r="O82" s="3">
        <v>9452</v>
      </c>
      <c r="P82" s="3"/>
      <c r="Q82" s="3"/>
    </row>
    <row r="83" spans="1:17" x14ac:dyDescent="0.45">
      <c r="A83" s="2" t="s">
        <v>85</v>
      </c>
      <c r="B83" s="3">
        <v>10755</v>
      </c>
      <c r="C83" s="3">
        <v>15</v>
      </c>
      <c r="D83" s="3">
        <v>982</v>
      </c>
      <c r="E83" s="3"/>
      <c r="F83" s="3"/>
      <c r="G83" s="3"/>
      <c r="H83" s="3">
        <v>138</v>
      </c>
      <c r="I83" s="3"/>
      <c r="J83" s="3"/>
      <c r="K83" s="3"/>
      <c r="L83" s="3"/>
      <c r="M83" s="3"/>
      <c r="N83" s="3"/>
      <c r="O83" s="3">
        <v>9330</v>
      </c>
      <c r="P83" s="3"/>
      <c r="Q83" s="3"/>
    </row>
    <row r="84" spans="1:17" x14ac:dyDescent="0.45">
      <c r="A84" s="2" t="s">
        <v>86</v>
      </c>
      <c r="B84" s="3">
        <v>8873</v>
      </c>
      <c r="C84" s="3">
        <v>14</v>
      </c>
      <c r="D84" s="3">
        <v>1027</v>
      </c>
      <c r="E84" s="3"/>
      <c r="F84" s="3"/>
      <c r="G84" s="3"/>
      <c r="H84" s="3">
        <v>135</v>
      </c>
      <c r="I84" s="3"/>
      <c r="J84" s="3"/>
      <c r="K84" s="3"/>
      <c r="L84" s="3"/>
      <c r="M84" s="3"/>
      <c r="N84" s="3"/>
      <c r="O84" s="3">
        <v>10003</v>
      </c>
      <c r="P84" s="3"/>
      <c r="Q84" s="3"/>
    </row>
    <row r="85" spans="1:17" x14ac:dyDescent="0.45">
      <c r="A85" s="2" t="s">
        <v>87</v>
      </c>
      <c r="B85" s="3">
        <v>11340</v>
      </c>
      <c r="C85" s="3">
        <v>14</v>
      </c>
      <c r="D85" s="3">
        <v>944</v>
      </c>
      <c r="E85" s="3">
        <v>1</v>
      </c>
      <c r="F85" s="3">
        <v>130</v>
      </c>
      <c r="G85" s="3">
        <v>2</v>
      </c>
      <c r="H85" s="3">
        <v>136</v>
      </c>
      <c r="I85" s="3"/>
      <c r="J85" s="3"/>
      <c r="K85" s="3"/>
      <c r="L85" s="3"/>
      <c r="M85" s="3"/>
      <c r="N85" s="3"/>
      <c r="O85" s="3">
        <v>10395</v>
      </c>
      <c r="P85" s="3"/>
      <c r="Q85" s="3"/>
    </row>
    <row r="86" spans="1:17" x14ac:dyDescent="0.45">
      <c r="A86" s="2" t="s">
        <v>88</v>
      </c>
      <c r="B86" s="3">
        <v>8243</v>
      </c>
      <c r="C86" s="3">
        <v>13</v>
      </c>
      <c r="D86" s="3">
        <v>1069</v>
      </c>
      <c r="E86" s="3">
        <v>1</v>
      </c>
      <c r="F86" s="3">
        <v>131</v>
      </c>
      <c r="G86" s="3">
        <v>2</v>
      </c>
      <c r="H86" s="3">
        <v>138</v>
      </c>
      <c r="I86" s="3"/>
      <c r="J86" s="3"/>
      <c r="K86" s="3"/>
      <c r="L86" s="3"/>
      <c r="M86" s="3"/>
      <c r="N86" s="3"/>
      <c r="O86" s="3">
        <v>10740</v>
      </c>
      <c r="P86" s="3"/>
      <c r="Q86" s="3"/>
    </row>
    <row r="87" spans="1:17" x14ac:dyDescent="0.45">
      <c r="A87" s="2" t="s">
        <v>89</v>
      </c>
      <c r="B87" s="3">
        <v>10128</v>
      </c>
      <c r="C87" s="3">
        <v>16</v>
      </c>
      <c r="D87" s="3">
        <v>999</v>
      </c>
      <c r="E87" s="3"/>
      <c r="F87" s="3"/>
      <c r="G87" s="3"/>
      <c r="H87" s="3">
        <v>135</v>
      </c>
      <c r="I87" s="3"/>
      <c r="J87" s="3"/>
      <c r="K87" s="3"/>
      <c r="L87" s="3"/>
      <c r="M87" s="3"/>
      <c r="N87" s="3"/>
      <c r="O87" s="3">
        <v>10085</v>
      </c>
      <c r="P87" s="3"/>
      <c r="Q87" s="3"/>
    </row>
    <row r="88" spans="1:17" x14ac:dyDescent="0.45">
      <c r="A88" s="2" t="s">
        <v>90</v>
      </c>
      <c r="B88" s="3">
        <v>8851</v>
      </c>
      <c r="C88" s="3">
        <v>14</v>
      </c>
      <c r="D88" s="3">
        <v>745</v>
      </c>
      <c r="E88" s="3"/>
      <c r="F88" s="3"/>
      <c r="G88" s="3"/>
      <c r="H88" s="3">
        <v>136</v>
      </c>
      <c r="I88" s="3"/>
      <c r="J88" s="3"/>
      <c r="K88" s="3"/>
      <c r="L88" s="3"/>
      <c r="M88" s="3"/>
      <c r="N88" s="3"/>
      <c r="O88" s="3">
        <v>9958</v>
      </c>
      <c r="P88" s="3"/>
      <c r="Q88" s="3"/>
    </row>
    <row r="89" spans="1:17" x14ac:dyDescent="0.45">
      <c r="A89" s="2" t="s">
        <v>91</v>
      </c>
      <c r="B89" s="3">
        <v>7792</v>
      </c>
      <c r="C89" s="3">
        <v>16</v>
      </c>
      <c r="D89" s="3">
        <v>1053</v>
      </c>
      <c r="E89" s="3"/>
      <c r="F89" s="3"/>
      <c r="G89" s="3"/>
      <c r="H89" s="3">
        <v>136</v>
      </c>
      <c r="I89" s="3"/>
      <c r="J89" s="3"/>
      <c r="K89" s="3"/>
      <c r="L89" s="3"/>
      <c r="M89" s="3"/>
      <c r="N89" s="3"/>
      <c r="O89" s="3">
        <v>8994</v>
      </c>
      <c r="P89" s="3"/>
      <c r="Q89" s="3"/>
    </row>
    <row r="90" spans="1:17" x14ac:dyDescent="0.45">
      <c r="A90" s="2" t="s">
        <v>92</v>
      </c>
      <c r="B90" s="3">
        <v>8423</v>
      </c>
      <c r="C90" s="3">
        <v>14</v>
      </c>
      <c r="D90" s="3">
        <v>788</v>
      </c>
      <c r="E90" s="3"/>
      <c r="F90" s="3"/>
      <c r="G90" s="3"/>
      <c r="H90" s="3">
        <v>135</v>
      </c>
      <c r="I90" s="3"/>
      <c r="J90" s="3"/>
      <c r="K90" s="3"/>
      <c r="L90" s="3"/>
      <c r="M90" s="3"/>
      <c r="N90" s="3"/>
      <c r="O90" s="3">
        <v>10000</v>
      </c>
      <c r="P90" s="3"/>
      <c r="Q90" s="3"/>
    </row>
    <row r="91" spans="1:17" x14ac:dyDescent="0.45">
      <c r="A91" s="2" t="s">
        <v>93</v>
      </c>
      <c r="B91" s="3">
        <v>8418</v>
      </c>
      <c r="C91" s="3">
        <v>13</v>
      </c>
      <c r="D91" s="3">
        <v>1062</v>
      </c>
      <c r="E91" s="3"/>
      <c r="F91" s="3"/>
      <c r="G91" s="3"/>
      <c r="H91" s="3">
        <v>134</v>
      </c>
      <c r="I91" s="3"/>
      <c r="J91" s="3"/>
      <c r="K91" s="3"/>
      <c r="L91" s="3"/>
      <c r="M91" s="3"/>
      <c r="N91" s="3"/>
      <c r="O91" s="3">
        <v>9828</v>
      </c>
      <c r="P91" s="3"/>
      <c r="Q91" s="3"/>
    </row>
    <row r="92" spans="1:17" x14ac:dyDescent="0.45">
      <c r="A92" s="2" t="s">
        <v>94</v>
      </c>
      <c r="B92" s="3">
        <v>10288</v>
      </c>
      <c r="C92" s="3">
        <v>13</v>
      </c>
      <c r="D92" s="3">
        <v>982</v>
      </c>
      <c r="E92" s="3"/>
      <c r="F92" s="3"/>
      <c r="G92" s="3"/>
      <c r="H92" s="3">
        <v>137</v>
      </c>
      <c r="I92" s="3"/>
      <c r="J92" s="3"/>
      <c r="K92" s="3"/>
      <c r="L92" s="3"/>
      <c r="M92" s="3"/>
      <c r="N92" s="3"/>
      <c r="O92" s="3">
        <v>10600</v>
      </c>
      <c r="P92" s="3"/>
      <c r="Q92" s="3"/>
    </row>
    <row r="93" spans="1:17" x14ac:dyDescent="0.45">
      <c r="A93" s="2" t="s">
        <v>95</v>
      </c>
      <c r="B93" s="3">
        <v>8223</v>
      </c>
      <c r="C93" s="3">
        <v>14</v>
      </c>
      <c r="D93" s="3">
        <v>1060</v>
      </c>
      <c r="E93" s="3"/>
      <c r="F93" s="3"/>
      <c r="G93" s="3"/>
      <c r="H93" s="3">
        <v>138</v>
      </c>
      <c r="I93" s="3"/>
      <c r="J93" s="3"/>
      <c r="K93" s="3"/>
      <c r="L93" s="3"/>
      <c r="M93" s="3"/>
      <c r="N93" s="3"/>
      <c r="O93" s="3">
        <v>9330</v>
      </c>
      <c r="P93" s="3"/>
      <c r="Q93" s="3"/>
    </row>
    <row r="94" spans="1:17" x14ac:dyDescent="0.45">
      <c r="A94" s="2" t="s">
        <v>96</v>
      </c>
      <c r="B94" s="3">
        <v>7423</v>
      </c>
      <c r="C94" s="3">
        <v>14</v>
      </c>
      <c r="D94" s="3">
        <v>1023</v>
      </c>
      <c r="E94" s="3"/>
      <c r="F94" s="3"/>
      <c r="G94" s="3"/>
      <c r="H94" s="3">
        <v>134</v>
      </c>
      <c r="I94" s="3"/>
      <c r="J94" s="3"/>
      <c r="K94" s="3"/>
      <c r="L94" s="3"/>
      <c r="M94" s="3"/>
      <c r="N94" s="3"/>
      <c r="O94" s="3">
        <v>10092</v>
      </c>
      <c r="P94" s="3"/>
      <c r="Q94" s="3"/>
    </row>
    <row r="95" spans="1:17" x14ac:dyDescent="0.45">
      <c r="A95" s="2" t="s">
        <v>97</v>
      </c>
      <c r="B95" s="3">
        <v>6723</v>
      </c>
      <c r="C95" s="3">
        <v>16</v>
      </c>
      <c r="D95" s="3">
        <v>763</v>
      </c>
      <c r="E95" s="3"/>
      <c r="F95" s="3"/>
      <c r="G95" s="3"/>
      <c r="H95" s="3">
        <v>134</v>
      </c>
      <c r="I95" s="3"/>
      <c r="J95" s="3"/>
      <c r="K95" s="3"/>
      <c r="L95" s="3"/>
      <c r="M95" s="3"/>
      <c r="N95" s="3"/>
      <c r="O95" s="3">
        <v>9242</v>
      </c>
      <c r="P95" s="3"/>
      <c r="Q95" s="3"/>
    </row>
    <row r="96" spans="1:17" x14ac:dyDescent="0.45">
      <c r="A96" s="2" t="s">
        <v>98</v>
      </c>
      <c r="B96" s="3">
        <v>11004</v>
      </c>
      <c r="C96" s="3">
        <v>18</v>
      </c>
      <c r="D96" s="3">
        <v>779</v>
      </c>
      <c r="E96" s="3"/>
      <c r="F96" s="3"/>
      <c r="G96" s="3"/>
      <c r="H96" s="3">
        <v>138</v>
      </c>
      <c r="I96" s="3"/>
      <c r="J96" s="3"/>
      <c r="K96" s="3"/>
      <c r="L96" s="3"/>
      <c r="M96" s="3"/>
      <c r="N96" s="3"/>
      <c r="O96" s="3">
        <v>8920</v>
      </c>
      <c r="P96" s="3"/>
      <c r="Q96" s="3"/>
    </row>
    <row r="97" spans="1:17" x14ac:dyDescent="0.45">
      <c r="A97" s="2" t="s">
        <v>99</v>
      </c>
      <c r="B97" s="3">
        <v>8992</v>
      </c>
      <c r="C97" s="3">
        <v>14</v>
      </c>
      <c r="D97" s="3">
        <v>944</v>
      </c>
      <c r="E97" s="3"/>
      <c r="F97" s="3"/>
      <c r="G97" s="3"/>
      <c r="H97" s="3">
        <v>136</v>
      </c>
      <c r="I97" s="3"/>
      <c r="J97" s="3"/>
      <c r="K97" s="3"/>
      <c r="L97" s="3"/>
      <c r="M97" s="3"/>
      <c r="N97" s="3"/>
      <c r="O97" s="3">
        <v>9107</v>
      </c>
      <c r="P97" s="3"/>
      <c r="Q97" s="3"/>
    </row>
    <row r="98" spans="1:17" x14ac:dyDescent="0.45">
      <c r="A98" s="2" t="s">
        <v>100</v>
      </c>
      <c r="B98" s="3">
        <v>8788</v>
      </c>
      <c r="C98" s="3">
        <v>15</v>
      </c>
      <c r="D98" s="3">
        <v>1119</v>
      </c>
      <c r="E98" s="3"/>
      <c r="F98" s="3"/>
      <c r="G98" s="3"/>
      <c r="H98" s="3">
        <v>138</v>
      </c>
      <c r="I98" s="3"/>
      <c r="J98" s="3"/>
      <c r="K98" s="3"/>
      <c r="L98" s="3"/>
      <c r="M98" s="3"/>
      <c r="N98" s="3"/>
      <c r="O98" s="3">
        <v>10366</v>
      </c>
      <c r="P98" s="3"/>
      <c r="Q98" s="3"/>
    </row>
    <row r="99" spans="1:17" x14ac:dyDescent="0.45">
      <c r="A99" s="2" t="s">
        <v>101</v>
      </c>
      <c r="B99" s="3">
        <v>7108</v>
      </c>
      <c r="C99" s="3">
        <v>16</v>
      </c>
      <c r="D99" s="3">
        <v>1092</v>
      </c>
      <c r="E99" s="3"/>
      <c r="F99" s="3"/>
      <c r="G99" s="3"/>
      <c r="H99" s="3">
        <v>138</v>
      </c>
      <c r="I99" s="3"/>
      <c r="J99" s="3"/>
      <c r="K99" s="3"/>
      <c r="L99" s="3"/>
      <c r="M99" s="3"/>
      <c r="N99" s="3"/>
      <c r="O99" s="3">
        <v>10098</v>
      </c>
      <c r="P99" s="3"/>
      <c r="Q99" s="3"/>
    </row>
    <row r="100" spans="1:17" x14ac:dyDescent="0.45">
      <c r="A100" s="2" t="s">
        <v>102</v>
      </c>
      <c r="B100" s="3">
        <v>7012</v>
      </c>
      <c r="C100" s="3">
        <v>14</v>
      </c>
      <c r="D100" s="3">
        <v>720</v>
      </c>
      <c r="E100" s="3"/>
      <c r="F100" s="3"/>
      <c r="G100" s="3"/>
      <c r="H100" s="3">
        <v>134</v>
      </c>
      <c r="I100" s="3"/>
      <c r="J100" s="3"/>
      <c r="K100" s="3"/>
      <c r="L100" s="3"/>
      <c r="M100" s="3"/>
      <c r="N100" s="3"/>
      <c r="O100" s="3">
        <v>9651</v>
      </c>
      <c r="P100" s="3"/>
      <c r="Q100" s="3"/>
    </row>
    <row r="101" spans="1:17" x14ac:dyDescent="0.45">
      <c r="A101" s="2" t="s">
        <v>103</v>
      </c>
      <c r="B101" s="3">
        <v>11228</v>
      </c>
      <c r="C101" s="3">
        <v>14</v>
      </c>
      <c r="D101" s="3">
        <v>1014</v>
      </c>
      <c r="E101" s="3">
        <v>1</v>
      </c>
      <c r="F101" s="3">
        <v>127</v>
      </c>
      <c r="G101" s="3">
        <v>2</v>
      </c>
      <c r="H101" s="3">
        <v>137</v>
      </c>
      <c r="I101" s="3"/>
      <c r="J101" s="3"/>
      <c r="K101" s="3"/>
      <c r="L101" s="3"/>
      <c r="M101" s="3"/>
      <c r="N101" s="3"/>
      <c r="O101" s="3">
        <v>10568</v>
      </c>
      <c r="P101" s="3"/>
      <c r="Q101" s="3"/>
    </row>
    <row r="102" spans="1:17" x14ac:dyDescent="0.45">
      <c r="A102" s="2" t="s">
        <v>104</v>
      </c>
      <c r="B102" s="3">
        <v>9418</v>
      </c>
      <c r="C102" s="3">
        <v>15</v>
      </c>
      <c r="D102" s="3">
        <v>887</v>
      </c>
      <c r="E102" s="3"/>
      <c r="F102" s="3"/>
      <c r="G102" s="3"/>
      <c r="H102" s="3">
        <v>135</v>
      </c>
      <c r="I102" s="3"/>
      <c r="J102" s="3"/>
      <c r="K102" s="3"/>
      <c r="L102" s="3"/>
      <c r="M102" s="3"/>
      <c r="N102" s="3"/>
      <c r="O102" s="3">
        <v>8894</v>
      </c>
      <c r="P102" s="3"/>
      <c r="Q102" s="3"/>
    </row>
    <row r="103" spans="1:17" x14ac:dyDescent="0.45">
      <c r="A103" s="2" t="s">
        <v>105</v>
      </c>
      <c r="B103" s="3">
        <v>10628</v>
      </c>
      <c r="C103" s="3">
        <v>15</v>
      </c>
      <c r="D103" s="3">
        <v>892</v>
      </c>
      <c r="E103" s="3"/>
      <c r="F103" s="3"/>
      <c r="G103" s="3"/>
      <c r="H103" s="3">
        <v>135</v>
      </c>
      <c r="I103" s="3"/>
      <c r="J103" s="3"/>
      <c r="K103" s="3"/>
      <c r="L103" s="3"/>
      <c r="M103" s="3"/>
      <c r="N103" s="3"/>
      <c r="O103" s="3">
        <v>10287</v>
      </c>
      <c r="P103" s="3"/>
      <c r="Q103" s="3"/>
    </row>
    <row r="104" spans="1:17" x14ac:dyDescent="0.45">
      <c r="A104" s="2" t="s">
        <v>106</v>
      </c>
      <c r="B104" s="3">
        <v>7943</v>
      </c>
      <c r="C104" s="3">
        <v>14</v>
      </c>
      <c r="D104" s="3">
        <v>886</v>
      </c>
      <c r="E104" s="3"/>
      <c r="F104" s="3"/>
      <c r="G104" s="3"/>
      <c r="H104" s="3">
        <v>137</v>
      </c>
      <c r="I104" s="3"/>
      <c r="J104" s="3"/>
      <c r="K104" s="3"/>
      <c r="L104" s="3"/>
      <c r="M104" s="3"/>
      <c r="N104" s="3"/>
      <c r="O104" s="3">
        <v>9356</v>
      </c>
      <c r="P104" s="3"/>
      <c r="Q104" s="3"/>
    </row>
    <row r="105" spans="1:17" x14ac:dyDescent="0.45">
      <c r="A105" s="2" t="s">
        <v>107</v>
      </c>
      <c r="B105" s="3">
        <v>10033</v>
      </c>
      <c r="C105" s="3">
        <v>16</v>
      </c>
      <c r="D105" s="3">
        <v>1062</v>
      </c>
      <c r="E105" s="3">
        <v>1</v>
      </c>
      <c r="F105" s="3">
        <v>129</v>
      </c>
      <c r="G105" s="3">
        <v>1</v>
      </c>
      <c r="H105" s="3">
        <v>137</v>
      </c>
      <c r="I105" s="3"/>
      <c r="J105" s="3"/>
      <c r="K105" s="3"/>
      <c r="L105" s="3"/>
      <c r="M105" s="3"/>
      <c r="N105" s="3"/>
      <c r="O105" s="3">
        <v>10141</v>
      </c>
      <c r="P105" s="3"/>
      <c r="Q105" s="3"/>
    </row>
    <row r="106" spans="1:17" x14ac:dyDescent="0.45">
      <c r="A106" s="2" t="s">
        <v>108</v>
      </c>
      <c r="B106" s="3">
        <v>9410</v>
      </c>
      <c r="C106" s="3">
        <v>14</v>
      </c>
      <c r="D106" s="3">
        <v>949</v>
      </c>
      <c r="E106" s="3"/>
      <c r="F106" s="3"/>
      <c r="G106" s="3"/>
      <c r="H106" s="3">
        <v>136</v>
      </c>
      <c r="I106" s="3"/>
      <c r="J106" s="3"/>
      <c r="K106" s="3"/>
      <c r="L106" s="3"/>
      <c r="M106" s="3"/>
      <c r="N106" s="3"/>
      <c r="O106" s="3">
        <v>9625</v>
      </c>
      <c r="P106" s="3"/>
      <c r="Q106" s="3"/>
    </row>
    <row r="107" spans="1:17" x14ac:dyDescent="0.45">
      <c r="A107" s="2" t="s">
        <v>109</v>
      </c>
      <c r="B107" s="3">
        <v>11046</v>
      </c>
      <c r="C107" s="3">
        <v>13</v>
      </c>
      <c r="D107" s="3">
        <v>939</v>
      </c>
      <c r="E107" s="3"/>
      <c r="F107" s="3"/>
      <c r="G107" s="3"/>
      <c r="H107" s="3">
        <v>136</v>
      </c>
      <c r="I107" s="3"/>
      <c r="J107" s="3"/>
      <c r="K107" s="3"/>
      <c r="L107" s="3"/>
      <c r="M107" s="3"/>
      <c r="N107" s="3"/>
      <c r="O107" s="3">
        <v>10349</v>
      </c>
      <c r="P107" s="3"/>
      <c r="Q107" s="3"/>
    </row>
    <row r="108" spans="1:17" x14ac:dyDescent="0.45">
      <c r="A108" s="2" t="s">
        <v>110</v>
      </c>
      <c r="B108" s="3">
        <v>7698</v>
      </c>
      <c r="C108" s="3">
        <v>15</v>
      </c>
      <c r="D108" s="3">
        <v>821</v>
      </c>
      <c r="E108" s="3"/>
      <c r="F108" s="3"/>
      <c r="G108" s="3"/>
      <c r="H108" s="3">
        <v>135</v>
      </c>
      <c r="I108" s="3"/>
      <c r="J108" s="3"/>
      <c r="K108" s="3"/>
      <c r="L108" s="3"/>
      <c r="M108" s="3"/>
      <c r="N108" s="3"/>
      <c r="O108" s="3">
        <v>9162</v>
      </c>
      <c r="P108" s="3"/>
      <c r="Q108" s="3"/>
    </row>
    <row r="109" spans="1:17" x14ac:dyDescent="0.45">
      <c r="A109" s="2" t="s">
        <v>111</v>
      </c>
      <c r="B109" s="3">
        <v>10983</v>
      </c>
      <c r="C109" s="3">
        <v>14</v>
      </c>
      <c r="D109" s="3">
        <v>904</v>
      </c>
      <c r="E109" s="3"/>
      <c r="F109" s="3"/>
      <c r="G109" s="3"/>
      <c r="H109" s="3">
        <v>134</v>
      </c>
      <c r="I109" s="3"/>
      <c r="J109" s="3"/>
      <c r="K109" s="3"/>
      <c r="L109" s="3"/>
      <c r="M109" s="3"/>
      <c r="N109" s="3"/>
      <c r="O109" s="3">
        <v>8477</v>
      </c>
      <c r="P109" s="3"/>
      <c r="Q109" s="3"/>
    </row>
    <row r="110" spans="1:17" x14ac:dyDescent="0.45">
      <c r="A110" s="2" t="s">
        <v>112</v>
      </c>
      <c r="B110" s="3">
        <v>10423</v>
      </c>
      <c r="C110" s="3">
        <v>16</v>
      </c>
      <c r="D110" s="3">
        <v>1006</v>
      </c>
      <c r="E110" s="3"/>
      <c r="F110" s="3"/>
      <c r="G110" s="3"/>
      <c r="H110" s="3">
        <v>136</v>
      </c>
      <c r="I110" s="3"/>
      <c r="J110" s="3"/>
      <c r="K110" s="3"/>
      <c r="L110" s="3"/>
      <c r="M110" s="3"/>
      <c r="N110" s="3"/>
      <c r="O110" s="3">
        <v>9183</v>
      </c>
      <c r="P110" s="3"/>
      <c r="Q110" s="3"/>
    </row>
    <row r="111" spans="1:17" x14ac:dyDescent="0.45">
      <c r="A111" s="2" t="s">
        <v>113</v>
      </c>
      <c r="B111" s="3">
        <v>10043</v>
      </c>
      <c r="C111" s="3">
        <v>16</v>
      </c>
      <c r="D111" s="3">
        <v>975</v>
      </c>
      <c r="E111" s="3"/>
      <c r="F111" s="3"/>
      <c r="G111" s="3"/>
      <c r="H111" s="3">
        <v>137</v>
      </c>
      <c r="I111" s="3"/>
      <c r="J111" s="3"/>
      <c r="K111" s="3"/>
      <c r="L111" s="3"/>
      <c r="M111" s="3"/>
      <c r="N111" s="3"/>
      <c r="O111" s="3">
        <v>10055</v>
      </c>
      <c r="P111" s="3"/>
      <c r="Q111" s="3"/>
    </row>
    <row r="112" spans="1:17" x14ac:dyDescent="0.45">
      <c r="A112" s="2" t="s">
        <v>114</v>
      </c>
      <c r="B112" s="3">
        <v>8418</v>
      </c>
      <c r="C112" s="3">
        <v>13</v>
      </c>
      <c r="D112" s="3">
        <v>962</v>
      </c>
      <c r="E112" s="3"/>
      <c r="F112" s="3"/>
      <c r="G112" s="3"/>
      <c r="H112" s="3">
        <v>134</v>
      </c>
      <c r="I112" s="3"/>
      <c r="J112" s="3"/>
      <c r="K112" s="3"/>
      <c r="L112" s="3"/>
      <c r="M112" s="3"/>
      <c r="N112" s="3"/>
      <c r="O112" s="3">
        <v>10447</v>
      </c>
      <c r="P112" s="3"/>
      <c r="Q112" s="3"/>
    </row>
    <row r="113" spans="1:17" x14ac:dyDescent="0.45">
      <c r="A113" s="2" t="s">
        <v>115</v>
      </c>
      <c r="B113" s="3">
        <v>9003</v>
      </c>
      <c r="C113" s="3">
        <v>15</v>
      </c>
      <c r="D113" s="3">
        <v>1119</v>
      </c>
      <c r="E113" s="3">
        <v>1</v>
      </c>
      <c r="F113" s="3">
        <v>127</v>
      </c>
      <c r="G113" s="3">
        <v>3</v>
      </c>
      <c r="H113" s="3">
        <v>137</v>
      </c>
      <c r="I113" s="3"/>
      <c r="J113" s="3"/>
      <c r="K113" s="3"/>
      <c r="L113" s="3"/>
      <c r="M113" s="3"/>
      <c r="N113" s="3"/>
      <c r="O113" s="3">
        <v>9971</v>
      </c>
      <c r="P113" s="3"/>
      <c r="Q113" s="3"/>
    </row>
    <row r="114" spans="1:17" x14ac:dyDescent="0.45">
      <c r="A114" s="2" t="s">
        <v>116</v>
      </c>
      <c r="B114" s="3">
        <v>8535</v>
      </c>
      <c r="C114" s="3">
        <v>15</v>
      </c>
      <c r="D114" s="3">
        <v>956</v>
      </c>
      <c r="E114" s="3"/>
      <c r="F114" s="3"/>
      <c r="G114" s="3"/>
      <c r="H114" s="3">
        <v>137</v>
      </c>
      <c r="I114" s="3"/>
      <c r="J114" s="3"/>
      <c r="K114" s="3"/>
      <c r="L114" s="3"/>
      <c r="M114" s="3"/>
      <c r="N114" s="3"/>
      <c r="O114" s="3">
        <v>10405</v>
      </c>
      <c r="P114" s="3"/>
      <c r="Q114" s="3"/>
    </row>
    <row r="115" spans="1:17" x14ac:dyDescent="0.45">
      <c r="A115" s="2" t="s">
        <v>117</v>
      </c>
      <c r="B115" s="3">
        <v>11253</v>
      </c>
      <c r="C115" s="3">
        <v>16</v>
      </c>
      <c r="D115" s="3">
        <v>809</v>
      </c>
      <c r="E115" s="3"/>
      <c r="F115" s="3"/>
      <c r="G115" s="3"/>
      <c r="H115" s="3">
        <v>135</v>
      </c>
      <c r="I115" s="3"/>
      <c r="J115" s="3"/>
      <c r="K115" s="3"/>
      <c r="L115" s="3"/>
      <c r="M115" s="3"/>
      <c r="N115" s="3"/>
      <c r="O115" s="3">
        <v>9864</v>
      </c>
      <c r="P115" s="3"/>
      <c r="Q115" s="3"/>
    </row>
    <row r="116" spans="1:17" x14ac:dyDescent="0.45">
      <c r="A116" s="2" t="s">
        <v>118</v>
      </c>
      <c r="B116" s="3">
        <v>11384</v>
      </c>
      <c r="C116" s="3">
        <v>15</v>
      </c>
      <c r="D116" s="3">
        <v>1062</v>
      </c>
      <c r="E116" s="3"/>
      <c r="F116" s="3"/>
      <c r="G116" s="3"/>
      <c r="H116" s="3">
        <v>136</v>
      </c>
      <c r="I116" s="3"/>
      <c r="J116" s="3"/>
      <c r="K116" s="3"/>
      <c r="L116" s="3"/>
      <c r="M116" s="3"/>
      <c r="N116" s="3"/>
      <c r="O116" s="3">
        <v>8775</v>
      </c>
      <c r="P116" s="3"/>
      <c r="Q116" s="3"/>
    </row>
    <row r="117" spans="1:17" x14ac:dyDescent="0.45">
      <c r="A117" s="2" t="s">
        <v>119</v>
      </c>
      <c r="B117" s="3">
        <v>10968</v>
      </c>
      <c r="C117" s="3">
        <v>16</v>
      </c>
      <c r="D117" s="3">
        <v>702</v>
      </c>
      <c r="E117" s="3"/>
      <c r="F117" s="3"/>
      <c r="G117" s="3"/>
      <c r="H117" s="3">
        <v>137</v>
      </c>
      <c r="I117" s="3"/>
      <c r="J117" s="3"/>
      <c r="K117" s="3"/>
      <c r="L117" s="3"/>
      <c r="M117" s="3"/>
      <c r="N117" s="3"/>
      <c r="O117" s="3">
        <v>9638</v>
      </c>
      <c r="P117" s="3"/>
      <c r="Q117" s="3"/>
    </row>
    <row r="118" spans="1:17" x14ac:dyDescent="0.45">
      <c r="A118" s="2" t="s">
        <v>120</v>
      </c>
      <c r="B118" s="3">
        <v>9558</v>
      </c>
      <c r="C118" s="3">
        <v>15</v>
      </c>
      <c r="D118" s="3">
        <v>927</v>
      </c>
      <c r="E118" s="3">
        <v>1</v>
      </c>
      <c r="F118" s="3">
        <v>134</v>
      </c>
      <c r="G118" s="3">
        <v>1</v>
      </c>
      <c r="H118" s="3">
        <v>138</v>
      </c>
      <c r="I118" s="3"/>
      <c r="J118" s="3"/>
      <c r="K118" s="3"/>
      <c r="L118" s="3"/>
      <c r="M118" s="3"/>
      <c r="N118" s="3"/>
      <c r="O118" s="3">
        <v>10465</v>
      </c>
      <c r="P118" s="3"/>
      <c r="Q118" s="3"/>
    </row>
    <row r="119" spans="1:17" x14ac:dyDescent="0.45">
      <c r="A119" s="2" t="s">
        <v>121</v>
      </c>
      <c r="B119" s="3">
        <v>11517</v>
      </c>
      <c r="C119" s="3">
        <v>16</v>
      </c>
      <c r="D119" s="3">
        <v>881</v>
      </c>
      <c r="E119" s="3"/>
      <c r="F119" s="3"/>
      <c r="G119" s="3"/>
      <c r="H119" s="3">
        <v>137</v>
      </c>
      <c r="I119" s="3"/>
      <c r="J119" s="3"/>
      <c r="K119" s="3"/>
      <c r="L119" s="3"/>
      <c r="M119" s="3"/>
      <c r="N119" s="3"/>
      <c r="O119" s="3">
        <v>10382</v>
      </c>
      <c r="P119" s="3"/>
      <c r="Q119" s="3"/>
    </row>
    <row r="120" spans="1:17" x14ac:dyDescent="0.45">
      <c r="A120" s="2" t="s">
        <v>122</v>
      </c>
      <c r="B120" s="3">
        <v>8287</v>
      </c>
      <c r="C120" s="3">
        <v>14</v>
      </c>
      <c r="D120" s="3">
        <v>802</v>
      </c>
      <c r="E120" s="3"/>
      <c r="F120" s="3"/>
      <c r="G120" s="3"/>
      <c r="H120" s="3">
        <v>137</v>
      </c>
      <c r="I120" s="3"/>
      <c r="J120" s="3"/>
      <c r="K120" s="3"/>
      <c r="L120" s="3"/>
      <c r="M120" s="3"/>
      <c r="N120" s="3"/>
      <c r="O120" s="3">
        <v>10227</v>
      </c>
      <c r="P120" s="3"/>
      <c r="Q120" s="3"/>
    </row>
    <row r="121" spans="1:17" x14ac:dyDescent="0.45">
      <c r="A121" s="2" t="s">
        <v>123</v>
      </c>
      <c r="B121" s="3">
        <v>9683</v>
      </c>
      <c r="C121" s="3">
        <v>13</v>
      </c>
      <c r="D121" s="3">
        <v>984</v>
      </c>
      <c r="E121" s="3"/>
      <c r="F121" s="3"/>
      <c r="G121" s="3"/>
      <c r="H121" s="3">
        <v>134</v>
      </c>
      <c r="I121" s="3"/>
      <c r="J121" s="3"/>
      <c r="K121" s="3"/>
      <c r="L121" s="3"/>
      <c r="M121" s="3"/>
      <c r="N121" s="3"/>
      <c r="O121" s="3">
        <v>9053</v>
      </c>
      <c r="P121" s="3"/>
      <c r="Q121" s="3"/>
    </row>
    <row r="122" spans="1:17" x14ac:dyDescent="0.45">
      <c r="A122" s="2" t="s">
        <v>121</v>
      </c>
      <c r="B122" s="3">
        <v>8763</v>
      </c>
      <c r="C122" s="3">
        <v>15</v>
      </c>
      <c r="D122" s="3">
        <v>889</v>
      </c>
      <c r="E122" s="3">
        <v>1</v>
      </c>
      <c r="F122" s="3">
        <v>123</v>
      </c>
      <c r="G122" s="3">
        <v>1</v>
      </c>
      <c r="H122" s="3">
        <v>134</v>
      </c>
      <c r="I122" s="3"/>
      <c r="J122" s="3"/>
      <c r="K122" s="3"/>
      <c r="L122" s="3"/>
      <c r="M122" s="3"/>
      <c r="N122" s="3"/>
      <c r="O122" s="3">
        <v>10523</v>
      </c>
      <c r="P122" s="3"/>
      <c r="Q122" s="3"/>
    </row>
    <row r="123" spans="1:17" x14ac:dyDescent="0.45">
      <c r="A123" s="2" t="s">
        <v>122</v>
      </c>
      <c r="B123" s="3">
        <v>10238</v>
      </c>
      <c r="C123" s="3">
        <v>16</v>
      </c>
      <c r="D123" s="3">
        <v>784</v>
      </c>
      <c r="E123" s="3">
        <v>1</v>
      </c>
      <c r="F123" s="3">
        <v>131</v>
      </c>
      <c r="G123" s="3">
        <v>2</v>
      </c>
      <c r="H123" s="3">
        <v>134</v>
      </c>
      <c r="I123" s="3"/>
      <c r="J123" s="3"/>
      <c r="K123" s="3"/>
      <c r="L123" s="3"/>
      <c r="M123" s="3"/>
      <c r="N123" s="3"/>
      <c r="O123" s="3">
        <v>8957</v>
      </c>
      <c r="P123" s="3"/>
      <c r="Q123" s="3"/>
    </row>
    <row r="124" spans="1:17" x14ac:dyDescent="0.45">
      <c r="A124" s="2" t="s">
        <v>123</v>
      </c>
      <c r="B124" s="3">
        <v>7470</v>
      </c>
      <c r="C124" s="3">
        <v>14</v>
      </c>
      <c r="D124" s="3">
        <v>915</v>
      </c>
      <c r="E124" s="3">
        <v>1</v>
      </c>
      <c r="F124" s="3">
        <v>134</v>
      </c>
      <c r="G124" s="3">
        <v>1</v>
      </c>
      <c r="H124" s="3">
        <v>138</v>
      </c>
      <c r="I124" s="3"/>
      <c r="J124" s="3"/>
      <c r="K124" s="3"/>
      <c r="L124" s="3"/>
      <c r="M124" s="3"/>
      <c r="N124" s="3"/>
      <c r="O124" s="3">
        <v>10038</v>
      </c>
      <c r="P124" s="3"/>
      <c r="Q124" s="3"/>
    </row>
  </sheetData>
  <mergeCells count="3">
    <mergeCell ref="A16:Q16"/>
    <mergeCell ref="T2:U2"/>
    <mergeCell ref="T1:U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5"/>
  <sheetViews>
    <sheetView tabSelected="1" workbookViewId="0">
      <selection activeCell="U12" sqref="U12"/>
    </sheetView>
  </sheetViews>
  <sheetFormatPr defaultRowHeight="14.25" x14ac:dyDescent="0.45"/>
  <cols>
    <col min="2" max="2" width="12.265625" bestFit="1" customWidth="1"/>
    <col min="4" max="4" width="7.59765625" bestFit="1" customWidth="1"/>
    <col min="5" max="5" width="9.73046875" bestFit="1" customWidth="1"/>
    <col min="6" max="6" width="10" bestFit="1" customWidth="1"/>
    <col min="7" max="7" width="12" bestFit="1" customWidth="1"/>
    <col min="8" max="8" width="12.86328125" bestFit="1" customWidth="1"/>
    <col min="12" max="13" width="12" bestFit="1" customWidth="1"/>
    <col min="14" max="14" width="12" customWidth="1"/>
    <col min="15" max="15" width="7.73046875" bestFit="1" customWidth="1"/>
    <col min="16" max="16" width="12.1328125" bestFit="1" customWidth="1"/>
    <col min="17" max="17" width="12.3984375" bestFit="1" customWidth="1"/>
  </cols>
  <sheetData>
    <row r="1" spans="1:21" x14ac:dyDescent="0.45">
      <c r="M1" s="29" t="str">
        <f>A2</f>
        <v>Cassi</v>
      </c>
      <c r="N1" s="30"/>
    </row>
    <row r="2" spans="1:21" x14ac:dyDescent="0.45">
      <c r="A2" s="1" t="s">
        <v>139</v>
      </c>
      <c r="M2" s="31" t="s">
        <v>132</v>
      </c>
      <c r="N2" s="32"/>
    </row>
    <row r="3" spans="1:21" x14ac:dyDescent="0.45">
      <c r="M3" s="5" t="s">
        <v>3</v>
      </c>
      <c r="N3" s="13">
        <f>AVERAGE(B18:B19)</f>
        <v>11241.5</v>
      </c>
    </row>
    <row r="4" spans="1:21" x14ac:dyDescent="0.45">
      <c r="E4">
        <f>SUM(B18)</f>
        <v>8360</v>
      </c>
      <c r="F4">
        <f>SUM(B19)</f>
        <v>14123</v>
      </c>
      <c r="H4" t="s">
        <v>125</v>
      </c>
      <c r="I4">
        <f>COUNTIF(E26:E125,1)</f>
        <v>42</v>
      </c>
      <c r="M4" s="5" t="s">
        <v>133</v>
      </c>
      <c r="N4" s="5">
        <f>AVERAGE(C18:C19)</f>
        <v>17.5</v>
      </c>
      <c r="P4" t="s">
        <v>13</v>
      </c>
      <c r="T4" t="s">
        <v>133</v>
      </c>
    </row>
    <row r="5" spans="1:21" x14ac:dyDescent="0.45">
      <c r="H5" t="s">
        <v>126</v>
      </c>
      <c r="I5">
        <f>COUNTIF(G26:G125,2)</f>
        <v>33</v>
      </c>
      <c r="J5" s="14">
        <f>I5/I4</f>
        <v>0.7857142857142857</v>
      </c>
      <c r="M5" s="5" t="s">
        <v>2</v>
      </c>
      <c r="N5" s="5">
        <f>AVERAGE(D18:D19)</f>
        <v>925.5</v>
      </c>
    </row>
    <row r="6" spans="1:21" x14ac:dyDescent="0.45">
      <c r="H6" t="s">
        <v>127</v>
      </c>
      <c r="I6">
        <f>COUNTIF(G26:G125,3)</f>
        <v>5</v>
      </c>
      <c r="J6" s="14">
        <f>I6/I4</f>
        <v>0.11904761904761904</v>
      </c>
      <c r="M6" s="5" t="s">
        <v>5</v>
      </c>
      <c r="N6" s="5">
        <f>AVERAGE(F18:F19)</f>
        <v>129.5</v>
      </c>
      <c r="P6">
        <v>136</v>
      </c>
      <c r="Q6">
        <f>COUNTIF(H25:H125,136)</f>
        <v>19</v>
      </c>
      <c r="R6" s="14">
        <f>Q6/100</f>
        <v>0.19</v>
      </c>
      <c r="T6">
        <v>15</v>
      </c>
      <c r="U6">
        <f>COUNTIF(C25:C125,15)</f>
        <v>9</v>
      </c>
    </row>
    <row r="7" spans="1:21" x14ac:dyDescent="0.45">
      <c r="E7" s="9">
        <f>SUM(C18)</f>
        <v>15</v>
      </c>
      <c r="F7">
        <f>SUM(C19)</f>
        <v>20</v>
      </c>
      <c r="H7" t="s">
        <v>128</v>
      </c>
      <c r="I7">
        <f>COUNTIF(G26:G125,4)</f>
        <v>3</v>
      </c>
      <c r="J7" s="14">
        <f>I7/I4</f>
        <v>7.1428571428571425E-2</v>
      </c>
      <c r="M7" s="5" t="s">
        <v>13</v>
      </c>
      <c r="N7" s="5">
        <f>AVERAGE(H18:H19)</f>
        <v>138</v>
      </c>
      <c r="P7">
        <v>137</v>
      </c>
      <c r="Q7">
        <f>COUNTIF(H25:H125,137)</f>
        <v>23</v>
      </c>
      <c r="R7" s="14">
        <f>Q7/100</f>
        <v>0.23</v>
      </c>
      <c r="T7">
        <v>16</v>
      </c>
      <c r="U7">
        <f>COUNTIF(C25:C125,16)</f>
        <v>0</v>
      </c>
    </row>
    <row r="8" spans="1:21" x14ac:dyDescent="0.45">
      <c r="H8" t="s">
        <v>129</v>
      </c>
      <c r="I8">
        <f>COUNTIF(G26:G125,5)</f>
        <v>1</v>
      </c>
      <c r="J8" s="14">
        <f>I8/I4</f>
        <v>2.3809523809523808E-2</v>
      </c>
      <c r="M8" s="5" t="s">
        <v>14</v>
      </c>
      <c r="N8" s="5">
        <f>AVERAGE(I18:I19)</f>
        <v>800</v>
      </c>
      <c r="P8">
        <v>138</v>
      </c>
      <c r="Q8">
        <f>COUNTIF(H25:H125,138)</f>
        <v>21</v>
      </c>
      <c r="R8" s="14">
        <f>Q8/100</f>
        <v>0.21</v>
      </c>
      <c r="T8">
        <v>17</v>
      </c>
      <c r="U8">
        <f>COUNTIF(C25:C125,17)</f>
        <v>0</v>
      </c>
    </row>
    <row r="9" spans="1:21" x14ac:dyDescent="0.45">
      <c r="M9" s="5" t="s">
        <v>15</v>
      </c>
      <c r="N9" s="5">
        <f>AVERAGE(J18:J19)</f>
        <v>621</v>
      </c>
      <c r="P9">
        <v>139</v>
      </c>
      <c r="Q9">
        <f>COUNTIF(H25:H125,139)</f>
        <v>19</v>
      </c>
      <c r="R9" s="14">
        <f>Q9/100</f>
        <v>0.19</v>
      </c>
      <c r="T9">
        <v>18</v>
      </c>
      <c r="U9">
        <f>COUNTIF(C25:C125,18)</f>
        <v>48</v>
      </c>
    </row>
    <row r="10" spans="1:21" x14ac:dyDescent="0.45">
      <c r="E10">
        <f>SUM(D18)</f>
        <v>692</v>
      </c>
      <c r="F10">
        <f>SUM(D19)</f>
        <v>1159</v>
      </c>
      <c r="M10" s="5" t="s">
        <v>16</v>
      </c>
      <c r="N10" s="5">
        <f>AVERAGE(K18:K19)</f>
        <v>1014</v>
      </c>
      <c r="P10">
        <v>140</v>
      </c>
      <c r="Q10">
        <f>COUNTIF(H25:H125,140)</f>
        <v>18</v>
      </c>
      <c r="R10" s="14">
        <f>Q10/100</f>
        <v>0.18</v>
      </c>
      <c r="T10">
        <v>19</v>
      </c>
      <c r="U10">
        <f>COUNTIF(C25:C125,19)</f>
        <v>38</v>
      </c>
    </row>
    <row r="11" spans="1:21" x14ac:dyDescent="0.45">
      <c r="H11" t="s">
        <v>130</v>
      </c>
      <c r="I11" t="s">
        <v>131</v>
      </c>
      <c r="M11" s="5" t="s">
        <v>17</v>
      </c>
      <c r="N11" s="5">
        <f>AVERAGE(L18:L19)</f>
        <v>800</v>
      </c>
      <c r="T11">
        <v>20</v>
      </c>
      <c r="U11">
        <f>COUNTIF(C25:C125,20)</f>
        <v>5</v>
      </c>
    </row>
    <row r="12" spans="1:21" x14ac:dyDescent="0.45">
      <c r="H12" t="s">
        <v>126</v>
      </c>
      <c r="I12">
        <v>1</v>
      </c>
      <c r="M12" s="5" t="s">
        <v>18</v>
      </c>
      <c r="N12" s="5">
        <f>AVERAGE(M18:M19)</f>
        <v>1110.5</v>
      </c>
    </row>
    <row r="13" spans="1:21" x14ac:dyDescent="0.45">
      <c r="H13" t="s">
        <v>127</v>
      </c>
      <c r="I13">
        <v>2</v>
      </c>
      <c r="M13" s="5" t="s">
        <v>19</v>
      </c>
      <c r="N13" s="5">
        <f>AVERAGE(N18:N19)</f>
        <v>496.5</v>
      </c>
    </row>
    <row r="14" spans="1:21" x14ac:dyDescent="0.45">
      <c r="E14" s="7"/>
      <c r="H14" t="s">
        <v>128</v>
      </c>
      <c r="I14">
        <v>3</v>
      </c>
      <c r="M14" s="5" t="s">
        <v>20</v>
      </c>
      <c r="N14" s="5">
        <f>AVERAGE(O18:O19)</f>
        <v>33989</v>
      </c>
    </row>
    <row r="15" spans="1:21" x14ac:dyDescent="0.45">
      <c r="F15" s="12"/>
      <c r="H15" t="s">
        <v>129</v>
      </c>
      <c r="I15">
        <v>4</v>
      </c>
      <c r="M15" s="5" t="s">
        <v>134</v>
      </c>
      <c r="N15" s="5">
        <f>AVERAGE(P18:P19)</f>
        <v>445.5</v>
      </c>
    </row>
    <row r="16" spans="1:21" x14ac:dyDescent="0.45">
      <c r="B16" t="s">
        <v>1</v>
      </c>
      <c r="C16" s="1" t="str">
        <f>A2</f>
        <v>Cassi</v>
      </c>
      <c r="E16" s="7"/>
      <c r="M16" s="5" t="s">
        <v>135</v>
      </c>
      <c r="N16" s="5">
        <f>AVERAGE(Q18:Q19)</f>
        <v>547</v>
      </c>
    </row>
    <row r="17" spans="1:17" x14ac:dyDescent="0.45">
      <c r="A17" s="28" t="s">
        <v>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45">
      <c r="A18" s="4" t="s">
        <v>7</v>
      </c>
      <c r="B18" s="2">
        <f t="shared" ref="B18:Q18" si="0">MIN(B26:B125)</f>
        <v>8360</v>
      </c>
      <c r="C18" s="2">
        <f t="shared" si="0"/>
        <v>15</v>
      </c>
      <c r="D18" s="2">
        <f t="shared" si="0"/>
        <v>692</v>
      </c>
      <c r="E18" s="2">
        <f t="shared" si="0"/>
        <v>1</v>
      </c>
      <c r="F18" s="2">
        <f t="shared" si="0"/>
        <v>125</v>
      </c>
      <c r="G18" s="2"/>
      <c r="H18" s="2">
        <f t="shared" si="0"/>
        <v>136</v>
      </c>
      <c r="I18" s="2">
        <f t="shared" si="0"/>
        <v>788</v>
      </c>
      <c r="J18" s="2">
        <f t="shared" si="0"/>
        <v>612</v>
      </c>
      <c r="K18" s="2">
        <f t="shared" si="0"/>
        <v>999</v>
      </c>
      <c r="L18" s="2">
        <f t="shared" si="0"/>
        <v>788</v>
      </c>
      <c r="M18" s="2">
        <f t="shared" si="0"/>
        <v>1094</v>
      </c>
      <c r="N18" s="2">
        <f t="shared" si="0"/>
        <v>489</v>
      </c>
      <c r="O18" s="2">
        <f t="shared" si="0"/>
        <v>30070</v>
      </c>
      <c r="P18" s="2">
        <f t="shared" si="0"/>
        <v>439</v>
      </c>
      <c r="Q18" s="2">
        <f t="shared" si="0"/>
        <v>539</v>
      </c>
    </row>
    <row r="19" spans="1:17" x14ac:dyDescent="0.45">
      <c r="A19" s="4" t="s">
        <v>8</v>
      </c>
      <c r="B19" s="2">
        <f t="shared" ref="B19:Q19" si="1">MAX(B26:B125)</f>
        <v>14123</v>
      </c>
      <c r="C19" s="2">
        <f t="shared" si="1"/>
        <v>20</v>
      </c>
      <c r="D19" s="2">
        <f t="shared" si="1"/>
        <v>1159</v>
      </c>
      <c r="E19" s="2">
        <f t="shared" si="1"/>
        <v>1</v>
      </c>
      <c r="F19" s="2">
        <f t="shared" si="1"/>
        <v>134</v>
      </c>
      <c r="G19" s="2"/>
      <c r="H19" s="2">
        <f t="shared" si="1"/>
        <v>140</v>
      </c>
      <c r="I19" s="2">
        <f t="shared" si="1"/>
        <v>812</v>
      </c>
      <c r="J19" s="2">
        <f t="shared" si="1"/>
        <v>630</v>
      </c>
      <c r="K19" s="2">
        <f t="shared" si="1"/>
        <v>1029</v>
      </c>
      <c r="L19" s="2">
        <f t="shared" si="1"/>
        <v>812</v>
      </c>
      <c r="M19" s="2">
        <f t="shared" si="1"/>
        <v>1127</v>
      </c>
      <c r="N19" s="2">
        <f t="shared" si="1"/>
        <v>504</v>
      </c>
      <c r="O19" s="2">
        <f t="shared" si="1"/>
        <v>37908</v>
      </c>
      <c r="P19" s="2">
        <f t="shared" si="1"/>
        <v>452</v>
      </c>
      <c r="Q19" s="2">
        <f t="shared" si="1"/>
        <v>555</v>
      </c>
    </row>
    <row r="21" spans="1:17" x14ac:dyDescent="0.45">
      <c r="B21" s="5" t="s">
        <v>9</v>
      </c>
      <c r="C21" s="5">
        <f>COUNTIF(E26:E55,1)</f>
        <v>13</v>
      </c>
      <c r="D21" s="5" t="s">
        <v>10</v>
      </c>
      <c r="E21" s="6">
        <f>C21/100</f>
        <v>0.13</v>
      </c>
    </row>
    <row r="22" spans="1:17" x14ac:dyDescent="0.45">
      <c r="B22" s="5"/>
      <c r="C22" s="5" t="s">
        <v>11</v>
      </c>
      <c r="D22" s="5"/>
      <c r="E22" s="6">
        <f>E21/1.1</f>
        <v>0.11818181818181818</v>
      </c>
    </row>
    <row r="23" spans="1:17" x14ac:dyDescent="0.45">
      <c r="B23" s="5"/>
      <c r="C23" s="5" t="s">
        <v>12</v>
      </c>
      <c r="D23" s="5"/>
      <c r="E23" s="6">
        <f>E21/1.2</f>
        <v>0.10833333333333334</v>
      </c>
    </row>
    <row r="24" spans="1:17" x14ac:dyDescent="0.45">
      <c r="F24" s="7"/>
      <c r="G24" s="7"/>
      <c r="H24" s="7"/>
    </row>
    <row r="25" spans="1:17" x14ac:dyDescent="0.45">
      <c r="A25" s="11"/>
      <c r="B25" s="2" t="s">
        <v>3</v>
      </c>
      <c r="C25" s="2" t="s">
        <v>33</v>
      </c>
      <c r="D25" s="2" t="s">
        <v>2</v>
      </c>
      <c r="E25" s="2" t="s">
        <v>4</v>
      </c>
      <c r="F25" s="2" t="s">
        <v>5</v>
      </c>
      <c r="G25" s="2" t="s">
        <v>124</v>
      </c>
      <c r="H25" s="2" t="s">
        <v>13</v>
      </c>
      <c r="I25" s="8" t="s">
        <v>14</v>
      </c>
      <c r="J25" s="8" t="s">
        <v>15</v>
      </c>
      <c r="K25" s="8" t="s">
        <v>16</v>
      </c>
      <c r="L25" s="8" t="s">
        <v>17</v>
      </c>
      <c r="M25" s="8" t="s">
        <v>18</v>
      </c>
      <c r="N25" s="8" t="s">
        <v>19</v>
      </c>
      <c r="O25" s="8" t="s">
        <v>20</v>
      </c>
      <c r="P25" s="8" t="s">
        <v>21</v>
      </c>
      <c r="Q25" s="8" t="s">
        <v>22</v>
      </c>
    </row>
    <row r="26" spans="1:17" x14ac:dyDescent="0.45">
      <c r="A26" s="2" t="s">
        <v>23</v>
      </c>
      <c r="B26" s="3">
        <v>9390</v>
      </c>
      <c r="C26" s="3">
        <v>19</v>
      </c>
      <c r="D26" s="3">
        <v>989</v>
      </c>
      <c r="E26" s="3">
        <v>1</v>
      </c>
      <c r="F26" s="3">
        <v>131</v>
      </c>
      <c r="G26" s="3">
        <v>4</v>
      </c>
      <c r="H26" s="3">
        <v>140</v>
      </c>
      <c r="I26" s="3"/>
      <c r="J26" s="3"/>
      <c r="K26" s="3"/>
      <c r="L26" s="3"/>
      <c r="M26" s="3"/>
      <c r="N26" s="3"/>
      <c r="O26" s="3">
        <v>32747</v>
      </c>
      <c r="P26" s="3"/>
      <c r="Q26" s="3"/>
    </row>
    <row r="27" spans="1:17" x14ac:dyDescent="0.45">
      <c r="A27" s="2" t="s">
        <v>24</v>
      </c>
      <c r="B27" s="3">
        <v>9335</v>
      </c>
      <c r="C27" s="3">
        <v>18</v>
      </c>
      <c r="D27" s="3">
        <v>799</v>
      </c>
      <c r="E27" s="3">
        <v>1</v>
      </c>
      <c r="F27" s="3">
        <v>132</v>
      </c>
      <c r="G27" s="3">
        <v>2</v>
      </c>
      <c r="H27" s="3">
        <v>139</v>
      </c>
      <c r="I27" s="3"/>
      <c r="J27" s="3"/>
      <c r="K27" s="3"/>
      <c r="L27" s="3"/>
      <c r="M27" s="3"/>
      <c r="N27" s="3"/>
      <c r="O27" s="3">
        <v>31048</v>
      </c>
      <c r="P27" s="3"/>
      <c r="Q27" s="3"/>
    </row>
    <row r="28" spans="1:17" x14ac:dyDescent="0.45">
      <c r="A28" s="2" t="s">
        <v>25</v>
      </c>
      <c r="B28" s="3">
        <v>13239</v>
      </c>
      <c r="C28" s="3">
        <v>19</v>
      </c>
      <c r="D28" s="3">
        <v>887</v>
      </c>
      <c r="E28" s="3"/>
      <c r="F28" s="3"/>
      <c r="G28" s="3"/>
      <c r="H28" s="3">
        <v>136</v>
      </c>
      <c r="I28" s="3"/>
      <c r="J28" s="3"/>
      <c r="K28" s="3"/>
      <c r="L28" s="3"/>
      <c r="M28" s="3"/>
      <c r="N28" s="3"/>
      <c r="O28" s="3">
        <v>35545</v>
      </c>
      <c r="P28" s="3"/>
      <c r="Q28" s="3"/>
    </row>
    <row r="29" spans="1:17" x14ac:dyDescent="0.45">
      <c r="A29" s="2" t="s">
        <v>26</v>
      </c>
      <c r="B29" s="3">
        <v>10024</v>
      </c>
      <c r="C29" s="3">
        <v>20</v>
      </c>
      <c r="D29" s="3">
        <v>1039</v>
      </c>
      <c r="E29" s="3">
        <v>1</v>
      </c>
      <c r="F29" s="3">
        <v>132</v>
      </c>
      <c r="G29" s="3">
        <v>3</v>
      </c>
      <c r="H29" s="3">
        <v>140</v>
      </c>
      <c r="I29" s="3"/>
      <c r="J29" s="3"/>
      <c r="K29" s="3"/>
      <c r="L29" s="3"/>
      <c r="M29" s="3"/>
      <c r="N29" s="3"/>
      <c r="O29" s="3">
        <v>33149</v>
      </c>
      <c r="P29" s="3"/>
      <c r="Q29" s="3"/>
    </row>
    <row r="30" spans="1:17" x14ac:dyDescent="0.45">
      <c r="A30" s="2" t="s">
        <v>27</v>
      </c>
      <c r="B30" s="3">
        <v>8546</v>
      </c>
      <c r="C30" s="3">
        <v>18</v>
      </c>
      <c r="D30" s="3">
        <v>1092</v>
      </c>
      <c r="E30" s="3">
        <v>1</v>
      </c>
      <c r="F30" s="3">
        <v>131</v>
      </c>
      <c r="G30" s="3">
        <v>2</v>
      </c>
      <c r="H30" s="3">
        <v>138</v>
      </c>
      <c r="I30" s="3"/>
      <c r="J30" s="3"/>
      <c r="K30" s="3"/>
      <c r="L30" s="3"/>
      <c r="M30" s="3"/>
      <c r="N30" s="3"/>
      <c r="O30" s="3">
        <v>30464</v>
      </c>
      <c r="P30" s="3"/>
      <c r="Q30" s="3"/>
    </row>
    <row r="31" spans="1:17" x14ac:dyDescent="0.45">
      <c r="A31" s="2" t="s">
        <v>28</v>
      </c>
      <c r="B31" s="3">
        <v>13353</v>
      </c>
      <c r="C31" s="3">
        <v>18</v>
      </c>
      <c r="D31" s="3">
        <v>692</v>
      </c>
      <c r="E31" s="3">
        <v>1</v>
      </c>
      <c r="F31" s="3">
        <v>132</v>
      </c>
      <c r="G31" s="3">
        <v>5</v>
      </c>
      <c r="H31" s="3">
        <v>136</v>
      </c>
      <c r="I31" s="3"/>
      <c r="J31" s="3"/>
      <c r="K31" s="3"/>
      <c r="L31" s="3"/>
      <c r="M31" s="3"/>
      <c r="N31" s="3"/>
      <c r="O31" s="3">
        <v>36365</v>
      </c>
      <c r="P31" s="3"/>
      <c r="Q31" s="3"/>
    </row>
    <row r="32" spans="1:17" x14ac:dyDescent="0.45">
      <c r="A32" s="2" t="s">
        <v>29</v>
      </c>
      <c r="B32" s="3">
        <v>11203</v>
      </c>
      <c r="C32" s="3">
        <v>19</v>
      </c>
      <c r="D32" s="3">
        <v>1141</v>
      </c>
      <c r="E32" s="3">
        <v>1</v>
      </c>
      <c r="F32" s="3">
        <v>133</v>
      </c>
      <c r="G32" s="3">
        <v>2</v>
      </c>
      <c r="H32" s="3">
        <v>140</v>
      </c>
      <c r="I32" s="3">
        <v>812</v>
      </c>
      <c r="J32" s="3">
        <v>630</v>
      </c>
      <c r="K32" s="3">
        <v>1029</v>
      </c>
      <c r="L32" s="3">
        <v>812</v>
      </c>
      <c r="M32" s="3">
        <v>1127</v>
      </c>
      <c r="N32" s="3">
        <v>504</v>
      </c>
      <c r="O32" s="3">
        <v>36926</v>
      </c>
      <c r="P32" s="3">
        <v>452</v>
      </c>
      <c r="Q32" s="3">
        <v>555</v>
      </c>
    </row>
    <row r="33" spans="1:17" x14ac:dyDescent="0.45">
      <c r="A33" s="2" t="s">
        <v>30</v>
      </c>
      <c r="B33" s="3">
        <v>11963</v>
      </c>
      <c r="C33" s="3">
        <v>19</v>
      </c>
      <c r="D33" s="3">
        <v>852</v>
      </c>
      <c r="E33" s="3"/>
      <c r="F33" s="3"/>
      <c r="G33" s="3"/>
      <c r="H33" s="3">
        <v>140</v>
      </c>
      <c r="I33" s="3"/>
      <c r="J33" s="3"/>
      <c r="K33" s="3"/>
      <c r="L33" s="3"/>
      <c r="M33" s="3"/>
      <c r="N33" s="3"/>
      <c r="O33" s="3">
        <v>35748</v>
      </c>
      <c r="P33" s="3"/>
      <c r="Q33" s="3"/>
    </row>
    <row r="34" spans="1:17" x14ac:dyDescent="0.45">
      <c r="A34" s="2" t="s">
        <v>31</v>
      </c>
      <c r="B34" s="3">
        <v>12503</v>
      </c>
      <c r="C34" s="3">
        <v>19</v>
      </c>
      <c r="D34" s="3">
        <v>985</v>
      </c>
      <c r="E34" s="3"/>
      <c r="F34" s="3"/>
      <c r="G34" s="3"/>
      <c r="H34" s="3">
        <v>139</v>
      </c>
      <c r="I34" s="3">
        <v>806</v>
      </c>
      <c r="J34" s="3">
        <v>625</v>
      </c>
      <c r="K34" s="3">
        <v>1021</v>
      </c>
      <c r="L34" s="3">
        <v>806</v>
      </c>
      <c r="M34" s="3">
        <v>1118</v>
      </c>
      <c r="N34" s="3">
        <v>500</v>
      </c>
      <c r="O34" s="3">
        <v>36669</v>
      </c>
      <c r="P34" s="3">
        <v>449</v>
      </c>
      <c r="Q34" s="3">
        <v>551</v>
      </c>
    </row>
    <row r="35" spans="1:17" x14ac:dyDescent="0.45">
      <c r="A35" s="2" t="s">
        <v>32</v>
      </c>
      <c r="B35" s="3">
        <v>9658</v>
      </c>
      <c r="C35" s="3">
        <v>18</v>
      </c>
      <c r="D35" s="3">
        <v>1000</v>
      </c>
      <c r="E35" s="3"/>
      <c r="F35" s="3"/>
      <c r="G35" s="3"/>
      <c r="H35" s="3">
        <v>138</v>
      </c>
      <c r="I35" s="3">
        <v>800</v>
      </c>
      <c r="J35" s="3">
        <v>621</v>
      </c>
      <c r="K35" s="3">
        <v>1014</v>
      </c>
      <c r="L35" s="3">
        <v>800</v>
      </c>
      <c r="M35" s="3">
        <v>1110</v>
      </c>
      <c r="N35" s="3">
        <v>496</v>
      </c>
      <c r="O35" s="3">
        <v>31059</v>
      </c>
      <c r="P35" s="3">
        <v>446</v>
      </c>
      <c r="Q35" s="3">
        <v>547</v>
      </c>
    </row>
    <row r="36" spans="1:17" x14ac:dyDescent="0.45">
      <c r="A36" s="2" t="s">
        <v>34</v>
      </c>
      <c r="B36" s="3">
        <v>13188</v>
      </c>
      <c r="C36" s="3">
        <v>19</v>
      </c>
      <c r="D36" s="3">
        <v>863</v>
      </c>
      <c r="E36" s="3"/>
      <c r="F36" s="3"/>
      <c r="G36" s="3"/>
      <c r="H36" s="3">
        <v>136</v>
      </c>
      <c r="I36" s="3"/>
      <c r="J36" s="3"/>
      <c r="K36" s="3"/>
      <c r="L36" s="3"/>
      <c r="M36" s="3"/>
      <c r="N36" s="3"/>
      <c r="O36" s="3">
        <v>35193</v>
      </c>
      <c r="P36" s="3"/>
      <c r="Q36" s="3"/>
    </row>
    <row r="37" spans="1:17" x14ac:dyDescent="0.45">
      <c r="A37" s="2" t="s">
        <v>35</v>
      </c>
      <c r="B37" s="3">
        <v>9648</v>
      </c>
      <c r="C37" s="3">
        <v>18</v>
      </c>
      <c r="D37" s="3">
        <v>1131</v>
      </c>
      <c r="E37" s="3"/>
      <c r="F37" s="3"/>
      <c r="G37" s="3"/>
      <c r="H37" s="3">
        <v>139</v>
      </c>
      <c r="I37" s="3"/>
      <c r="J37" s="3"/>
      <c r="K37" s="3"/>
      <c r="L37" s="3"/>
      <c r="M37" s="3"/>
      <c r="N37" s="3"/>
      <c r="O37" s="3">
        <v>30785</v>
      </c>
      <c r="P37" s="3"/>
      <c r="Q37" s="3"/>
    </row>
    <row r="38" spans="1:17" x14ac:dyDescent="0.45">
      <c r="A38" s="2" t="s">
        <v>36</v>
      </c>
      <c r="B38" s="3">
        <v>11865</v>
      </c>
      <c r="C38" s="3">
        <v>18</v>
      </c>
      <c r="D38" s="3">
        <v>1100</v>
      </c>
      <c r="E38" s="3"/>
      <c r="F38" s="3"/>
      <c r="G38" s="3"/>
      <c r="H38" s="3">
        <v>140</v>
      </c>
      <c r="I38" s="3"/>
      <c r="J38" s="3"/>
      <c r="K38" s="3"/>
      <c r="L38" s="3"/>
      <c r="M38" s="3"/>
      <c r="N38" s="3"/>
      <c r="O38" s="3">
        <v>34492</v>
      </c>
      <c r="P38" s="3"/>
      <c r="Q38" s="3"/>
    </row>
    <row r="39" spans="1:17" x14ac:dyDescent="0.45">
      <c r="A39" s="2" t="s">
        <v>37</v>
      </c>
      <c r="B39" s="3">
        <v>12903</v>
      </c>
      <c r="C39" s="3">
        <v>18</v>
      </c>
      <c r="D39" s="3">
        <v>914</v>
      </c>
      <c r="E39" s="3"/>
      <c r="F39" s="3"/>
      <c r="G39" s="3"/>
      <c r="H39" s="3">
        <v>140</v>
      </c>
      <c r="I39" s="3"/>
      <c r="J39" s="3"/>
      <c r="K39" s="3"/>
      <c r="L39" s="3"/>
      <c r="M39" s="3"/>
      <c r="N39" s="3"/>
      <c r="O39" s="3">
        <v>36431</v>
      </c>
      <c r="P39" s="3"/>
      <c r="Q39" s="3"/>
    </row>
    <row r="40" spans="1:17" x14ac:dyDescent="0.45">
      <c r="A40" s="2" t="s">
        <v>38</v>
      </c>
      <c r="B40" s="3">
        <v>10755</v>
      </c>
      <c r="C40" s="3">
        <v>19</v>
      </c>
      <c r="D40" s="3">
        <v>762</v>
      </c>
      <c r="E40" s="3">
        <v>1</v>
      </c>
      <c r="F40" s="3">
        <v>127</v>
      </c>
      <c r="G40" s="3">
        <v>2</v>
      </c>
      <c r="H40" s="3">
        <v>137</v>
      </c>
      <c r="I40" s="3">
        <v>794</v>
      </c>
      <c r="J40" s="3">
        <v>616</v>
      </c>
      <c r="K40" s="3">
        <v>1006</v>
      </c>
      <c r="L40" s="3">
        <v>794</v>
      </c>
      <c r="M40" s="3">
        <v>1102</v>
      </c>
      <c r="N40" s="3">
        <v>493</v>
      </c>
      <c r="O40" s="3">
        <v>36138</v>
      </c>
      <c r="P40" s="3">
        <v>443</v>
      </c>
      <c r="Q40" s="3">
        <v>543</v>
      </c>
    </row>
    <row r="41" spans="1:17" x14ac:dyDescent="0.45">
      <c r="A41" s="2" t="s">
        <v>39</v>
      </c>
      <c r="B41" s="3">
        <v>10596</v>
      </c>
      <c r="C41" s="3">
        <v>19</v>
      </c>
      <c r="D41" s="3">
        <v>911</v>
      </c>
      <c r="E41" s="3"/>
      <c r="F41" s="3"/>
      <c r="G41" s="3"/>
      <c r="H41" s="3">
        <v>140</v>
      </c>
      <c r="I41" s="3"/>
      <c r="J41" s="3"/>
      <c r="K41" s="3"/>
      <c r="L41" s="3"/>
      <c r="M41" s="3"/>
      <c r="N41" s="3"/>
      <c r="O41" s="3">
        <v>34545</v>
      </c>
      <c r="P41" s="3"/>
      <c r="Q41" s="3"/>
    </row>
    <row r="42" spans="1:17" x14ac:dyDescent="0.45">
      <c r="A42" s="2" t="s">
        <v>40</v>
      </c>
      <c r="B42" s="3">
        <v>11737</v>
      </c>
      <c r="C42" s="3">
        <v>19</v>
      </c>
      <c r="D42" s="3">
        <v>1146</v>
      </c>
      <c r="E42" s="3"/>
      <c r="F42" s="3"/>
      <c r="G42" s="3"/>
      <c r="H42" s="3">
        <v>137</v>
      </c>
      <c r="I42" s="3"/>
      <c r="J42" s="3"/>
      <c r="K42" s="3"/>
      <c r="L42" s="3"/>
      <c r="M42" s="3"/>
      <c r="N42" s="3"/>
      <c r="O42" s="3">
        <v>33320</v>
      </c>
      <c r="P42" s="3"/>
      <c r="Q42" s="3"/>
    </row>
    <row r="43" spans="1:17" x14ac:dyDescent="0.45">
      <c r="A43" s="2" t="s">
        <v>41</v>
      </c>
      <c r="B43" s="3">
        <v>13215</v>
      </c>
      <c r="C43" s="3">
        <v>19</v>
      </c>
      <c r="D43" s="3">
        <v>764</v>
      </c>
      <c r="E43" s="3">
        <v>1</v>
      </c>
      <c r="F43" s="3">
        <v>126</v>
      </c>
      <c r="G43" s="3">
        <v>2</v>
      </c>
      <c r="H43" s="3">
        <v>137</v>
      </c>
      <c r="I43" s="3"/>
      <c r="J43" s="3"/>
      <c r="K43" s="3"/>
      <c r="L43" s="3"/>
      <c r="M43" s="3"/>
      <c r="N43" s="3"/>
      <c r="O43" s="3">
        <v>34977</v>
      </c>
      <c r="P43" s="3"/>
      <c r="Q43" s="3"/>
    </row>
    <row r="44" spans="1:17" x14ac:dyDescent="0.45">
      <c r="A44" s="2" t="s">
        <v>42</v>
      </c>
      <c r="B44" s="3">
        <v>9165</v>
      </c>
      <c r="C44" s="3">
        <v>18</v>
      </c>
      <c r="D44" s="3">
        <v>1005</v>
      </c>
      <c r="E44" s="3">
        <v>1</v>
      </c>
      <c r="F44" s="3">
        <v>131</v>
      </c>
      <c r="G44" s="3">
        <v>2</v>
      </c>
      <c r="H44" s="3">
        <v>137</v>
      </c>
      <c r="I44" s="3"/>
      <c r="J44" s="3"/>
      <c r="K44" s="3"/>
      <c r="L44" s="3"/>
      <c r="M44" s="3"/>
      <c r="N44" s="3"/>
      <c r="O44" s="3">
        <v>32659</v>
      </c>
      <c r="P44" s="3"/>
      <c r="Q44" s="3"/>
    </row>
    <row r="45" spans="1:17" x14ac:dyDescent="0.45">
      <c r="A45" s="2" t="s">
        <v>43</v>
      </c>
      <c r="B45" s="3">
        <v>8740</v>
      </c>
      <c r="C45" s="3">
        <v>18</v>
      </c>
      <c r="D45" s="3">
        <v>844</v>
      </c>
      <c r="E45" s="3">
        <v>1</v>
      </c>
      <c r="F45" s="3">
        <v>129</v>
      </c>
      <c r="G45" s="3">
        <v>2</v>
      </c>
      <c r="H45" s="3">
        <v>136</v>
      </c>
      <c r="I45" s="3">
        <v>788</v>
      </c>
      <c r="J45" s="3">
        <v>612</v>
      </c>
      <c r="K45" s="3">
        <v>999</v>
      </c>
      <c r="L45" s="3">
        <v>788</v>
      </c>
      <c r="M45" s="3">
        <v>1094</v>
      </c>
      <c r="N45" s="3">
        <v>489</v>
      </c>
      <c r="O45" s="3">
        <v>35312</v>
      </c>
      <c r="P45" s="3">
        <v>439</v>
      </c>
      <c r="Q45" s="3">
        <v>539</v>
      </c>
    </row>
    <row r="46" spans="1:17" x14ac:dyDescent="0.45">
      <c r="A46" s="2" t="s">
        <v>44</v>
      </c>
      <c r="B46" s="3">
        <v>10113</v>
      </c>
      <c r="C46" s="3">
        <v>18</v>
      </c>
      <c r="D46" s="3">
        <v>789</v>
      </c>
      <c r="E46" s="3"/>
      <c r="F46" s="3"/>
      <c r="G46" s="3"/>
      <c r="H46" s="3">
        <v>137</v>
      </c>
      <c r="I46" s="3"/>
      <c r="J46" s="3"/>
      <c r="K46" s="3"/>
      <c r="L46" s="3"/>
      <c r="M46" s="3"/>
      <c r="N46" s="3"/>
      <c r="O46" s="3">
        <v>36362</v>
      </c>
      <c r="P46" s="3"/>
      <c r="Q46" s="3"/>
    </row>
    <row r="47" spans="1:17" x14ac:dyDescent="0.45">
      <c r="A47" s="2" t="s">
        <v>45</v>
      </c>
      <c r="B47" s="3">
        <v>12838</v>
      </c>
      <c r="C47" s="3">
        <v>18</v>
      </c>
      <c r="D47" s="3">
        <v>911</v>
      </c>
      <c r="E47" s="3">
        <v>1</v>
      </c>
      <c r="F47" s="3">
        <v>131</v>
      </c>
      <c r="G47" s="3">
        <v>2</v>
      </c>
      <c r="H47" s="3">
        <v>139</v>
      </c>
      <c r="I47" s="3"/>
      <c r="J47" s="3"/>
      <c r="K47" s="3"/>
      <c r="L47" s="3"/>
      <c r="M47" s="3"/>
      <c r="N47" s="3"/>
      <c r="O47" s="3">
        <v>34134</v>
      </c>
      <c r="P47" s="3"/>
      <c r="Q47" s="3"/>
    </row>
    <row r="48" spans="1:17" x14ac:dyDescent="0.45">
      <c r="A48" s="2" t="s">
        <v>46</v>
      </c>
      <c r="B48" s="3">
        <v>13965</v>
      </c>
      <c r="C48" s="3">
        <v>18</v>
      </c>
      <c r="D48" s="3">
        <v>1050</v>
      </c>
      <c r="E48" s="3"/>
      <c r="F48" s="3"/>
      <c r="G48" s="3"/>
      <c r="H48" s="3">
        <v>138</v>
      </c>
      <c r="I48" s="3"/>
      <c r="J48" s="3"/>
      <c r="K48" s="3"/>
      <c r="L48" s="3"/>
      <c r="M48" s="3"/>
      <c r="N48" s="3"/>
      <c r="O48" s="3">
        <v>34235</v>
      </c>
      <c r="P48" s="3"/>
      <c r="Q48" s="3"/>
    </row>
    <row r="49" spans="1:17" x14ac:dyDescent="0.45">
      <c r="A49" s="2" t="s">
        <v>47</v>
      </c>
      <c r="B49" s="3">
        <v>12209</v>
      </c>
      <c r="C49" s="3">
        <v>19</v>
      </c>
      <c r="D49" s="3">
        <v>957</v>
      </c>
      <c r="E49" s="3">
        <v>1</v>
      </c>
      <c r="F49" s="3">
        <v>128</v>
      </c>
      <c r="G49" s="3">
        <v>2</v>
      </c>
      <c r="H49" s="3">
        <v>137</v>
      </c>
      <c r="I49" s="3"/>
      <c r="J49" s="3"/>
      <c r="K49" s="3"/>
      <c r="L49" s="3"/>
      <c r="M49" s="3"/>
      <c r="N49" s="3"/>
      <c r="O49" s="3">
        <v>34030</v>
      </c>
      <c r="P49" s="3"/>
      <c r="Q49" s="3"/>
    </row>
    <row r="50" spans="1:17" x14ac:dyDescent="0.45">
      <c r="A50" s="2" t="s">
        <v>48</v>
      </c>
      <c r="B50" s="3">
        <v>9065</v>
      </c>
      <c r="C50" s="3">
        <v>18</v>
      </c>
      <c r="D50" s="3">
        <v>755</v>
      </c>
      <c r="E50" s="3">
        <v>1</v>
      </c>
      <c r="F50" s="3">
        <v>132</v>
      </c>
      <c r="G50" s="3">
        <v>2</v>
      </c>
      <c r="H50" s="3">
        <v>138</v>
      </c>
      <c r="I50" s="3"/>
      <c r="J50" s="3"/>
      <c r="K50" s="3"/>
      <c r="L50" s="3"/>
      <c r="M50" s="3"/>
      <c r="N50" s="3"/>
      <c r="O50" s="3">
        <v>36870</v>
      </c>
      <c r="P50" s="3"/>
      <c r="Q50" s="3"/>
    </row>
    <row r="51" spans="1:17" x14ac:dyDescent="0.45">
      <c r="A51" s="2" t="s">
        <v>49</v>
      </c>
      <c r="B51" s="3">
        <v>10773</v>
      </c>
      <c r="C51" s="3">
        <v>19</v>
      </c>
      <c r="D51" s="3">
        <v>985</v>
      </c>
      <c r="E51" s="3"/>
      <c r="F51" s="3"/>
      <c r="G51" s="3"/>
      <c r="H51" s="3">
        <v>138</v>
      </c>
      <c r="I51" s="3"/>
      <c r="J51" s="3"/>
      <c r="K51" s="3"/>
      <c r="L51" s="3"/>
      <c r="M51" s="3"/>
      <c r="N51" s="3"/>
      <c r="O51" s="3">
        <v>37378</v>
      </c>
      <c r="P51" s="3"/>
      <c r="Q51" s="3"/>
    </row>
    <row r="52" spans="1:17" x14ac:dyDescent="0.45">
      <c r="A52" s="2" t="s">
        <v>50</v>
      </c>
      <c r="B52" s="3">
        <v>12253</v>
      </c>
      <c r="C52" s="3">
        <v>19</v>
      </c>
      <c r="D52" s="3">
        <v>900</v>
      </c>
      <c r="E52" s="3"/>
      <c r="F52" s="3"/>
      <c r="G52" s="3"/>
      <c r="H52" s="3">
        <v>138</v>
      </c>
      <c r="I52" s="3"/>
      <c r="J52" s="3"/>
      <c r="K52" s="3"/>
      <c r="L52" s="3"/>
      <c r="M52" s="3"/>
      <c r="N52" s="3"/>
      <c r="O52" s="3">
        <v>34740</v>
      </c>
      <c r="P52" s="3"/>
      <c r="Q52" s="3"/>
    </row>
    <row r="53" spans="1:17" x14ac:dyDescent="0.45">
      <c r="A53" s="2" t="s">
        <v>51</v>
      </c>
      <c r="B53" s="3">
        <v>13379</v>
      </c>
      <c r="C53" s="3">
        <v>18</v>
      </c>
      <c r="D53" s="3">
        <v>882</v>
      </c>
      <c r="E53" s="3"/>
      <c r="F53" s="3"/>
      <c r="G53" s="3"/>
      <c r="H53" s="3">
        <v>139</v>
      </c>
      <c r="I53" s="3"/>
      <c r="J53" s="3"/>
      <c r="K53" s="3"/>
      <c r="L53" s="3"/>
      <c r="M53" s="3"/>
      <c r="N53" s="3"/>
      <c r="O53" s="3">
        <v>35135</v>
      </c>
      <c r="P53" s="3"/>
      <c r="Q53" s="3"/>
    </row>
    <row r="54" spans="1:17" x14ac:dyDescent="0.45">
      <c r="A54" s="2" t="s">
        <v>52</v>
      </c>
      <c r="B54" s="3">
        <v>10048</v>
      </c>
      <c r="C54" s="3">
        <v>18</v>
      </c>
      <c r="D54" s="3">
        <v>1094</v>
      </c>
      <c r="E54" s="3"/>
      <c r="F54" s="3"/>
      <c r="G54" s="3"/>
      <c r="H54" s="3">
        <v>137</v>
      </c>
      <c r="I54" s="3"/>
      <c r="J54" s="3"/>
      <c r="K54" s="3"/>
      <c r="L54" s="3"/>
      <c r="M54" s="3"/>
      <c r="N54" s="3"/>
      <c r="O54" s="3">
        <v>32025</v>
      </c>
      <c r="P54" s="3"/>
      <c r="Q54" s="3"/>
    </row>
    <row r="55" spans="1:17" x14ac:dyDescent="0.45">
      <c r="A55" s="2" t="s">
        <v>53</v>
      </c>
      <c r="B55" s="3">
        <v>10960</v>
      </c>
      <c r="C55" s="3">
        <v>18</v>
      </c>
      <c r="D55" s="3">
        <v>736</v>
      </c>
      <c r="E55" s="3"/>
      <c r="F55" s="3"/>
      <c r="G55" s="3"/>
      <c r="H55" s="3">
        <v>139</v>
      </c>
      <c r="I55" s="3"/>
      <c r="J55" s="3"/>
      <c r="K55" s="3"/>
      <c r="L55" s="3"/>
      <c r="M55" s="3"/>
      <c r="N55" s="3"/>
      <c r="O55" s="3">
        <v>30437</v>
      </c>
      <c r="P55" s="3"/>
      <c r="Q55" s="3"/>
    </row>
    <row r="56" spans="1:17" x14ac:dyDescent="0.45">
      <c r="A56" s="2" t="s">
        <v>54</v>
      </c>
      <c r="B56" s="3">
        <v>9696</v>
      </c>
      <c r="C56" s="3">
        <v>19</v>
      </c>
      <c r="D56" s="3">
        <v>906</v>
      </c>
      <c r="E56" s="3">
        <v>1</v>
      </c>
      <c r="F56" s="3">
        <v>127</v>
      </c>
      <c r="G56" s="3">
        <v>2</v>
      </c>
      <c r="H56" s="3">
        <v>137</v>
      </c>
      <c r="I56" s="3"/>
      <c r="J56" s="3"/>
      <c r="K56" s="3"/>
      <c r="L56" s="3"/>
      <c r="M56" s="3"/>
      <c r="N56" s="3"/>
      <c r="O56" s="3">
        <v>34453</v>
      </c>
      <c r="P56" s="3"/>
      <c r="Q56" s="3"/>
    </row>
    <row r="57" spans="1:17" x14ac:dyDescent="0.45">
      <c r="A57" s="2" t="s">
        <v>55</v>
      </c>
      <c r="B57" s="3">
        <v>12165</v>
      </c>
      <c r="C57" s="3">
        <v>20</v>
      </c>
      <c r="D57" s="3">
        <v>1114</v>
      </c>
      <c r="E57" s="3"/>
      <c r="F57" s="3"/>
      <c r="G57" s="3"/>
      <c r="H57" s="3">
        <v>139</v>
      </c>
      <c r="I57" s="3"/>
      <c r="J57" s="3"/>
      <c r="K57" s="3"/>
      <c r="L57" s="3"/>
      <c r="M57" s="3"/>
      <c r="N57" s="3"/>
      <c r="O57" s="3">
        <v>30255</v>
      </c>
      <c r="P57" s="3"/>
      <c r="Q57" s="3"/>
    </row>
    <row r="58" spans="1:17" x14ac:dyDescent="0.45">
      <c r="A58" s="2" t="s">
        <v>56</v>
      </c>
      <c r="B58" s="3">
        <v>11092</v>
      </c>
      <c r="C58" s="3">
        <v>18</v>
      </c>
      <c r="D58" s="3">
        <v>1054</v>
      </c>
      <c r="E58" s="3"/>
      <c r="F58" s="3"/>
      <c r="G58" s="3"/>
      <c r="H58" s="3">
        <v>140</v>
      </c>
      <c r="I58" s="3"/>
      <c r="J58" s="3"/>
      <c r="K58" s="3"/>
      <c r="L58" s="3"/>
      <c r="M58" s="3"/>
      <c r="N58" s="3"/>
      <c r="O58" s="3">
        <v>35330</v>
      </c>
      <c r="P58" s="3"/>
      <c r="Q58" s="3"/>
    </row>
    <row r="59" spans="1:17" x14ac:dyDescent="0.45">
      <c r="A59" s="2" t="s">
        <v>57</v>
      </c>
      <c r="B59" s="3">
        <v>11901</v>
      </c>
      <c r="C59" s="3">
        <v>19</v>
      </c>
      <c r="D59" s="3">
        <v>761</v>
      </c>
      <c r="E59" s="3"/>
      <c r="F59" s="3"/>
      <c r="G59" s="3"/>
      <c r="H59" s="3">
        <v>140</v>
      </c>
      <c r="I59" s="3"/>
      <c r="J59" s="3"/>
      <c r="K59" s="3"/>
      <c r="L59" s="3"/>
      <c r="M59" s="3"/>
      <c r="N59" s="3"/>
      <c r="O59" s="3">
        <v>37908</v>
      </c>
      <c r="P59" s="3"/>
      <c r="Q59" s="3"/>
    </row>
    <row r="60" spans="1:17" x14ac:dyDescent="0.45">
      <c r="A60" s="2" t="s">
        <v>58</v>
      </c>
      <c r="B60" s="3">
        <v>9208</v>
      </c>
      <c r="C60" s="3">
        <v>20</v>
      </c>
      <c r="D60" s="3">
        <v>1159</v>
      </c>
      <c r="E60" s="3"/>
      <c r="F60" s="3"/>
      <c r="G60" s="3"/>
      <c r="H60" s="3">
        <v>138</v>
      </c>
      <c r="I60" s="3"/>
      <c r="J60" s="3"/>
      <c r="K60" s="3"/>
      <c r="L60" s="3"/>
      <c r="M60" s="3"/>
      <c r="N60" s="3"/>
      <c r="O60" s="3">
        <v>32116</v>
      </c>
      <c r="P60" s="3"/>
      <c r="Q60" s="3"/>
    </row>
    <row r="61" spans="1:17" x14ac:dyDescent="0.45">
      <c r="A61" s="2" t="s">
        <v>59</v>
      </c>
      <c r="B61" s="3">
        <v>9326</v>
      </c>
      <c r="C61" s="3">
        <v>19</v>
      </c>
      <c r="D61" s="3">
        <v>886</v>
      </c>
      <c r="E61" s="3"/>
      <c r="F61" s="3"/>
      <c r="G61" s="3"/>
      <c r="H61" s="3">
        <v>137</v>
      </c>
      <c r="I61" s="3"/>
      <c r="J61" s="3"/>
      <c r="K61" s="3"/>
      <c r="L61" s="3"/>
      <c r="M61" s="3"/>
      <c r="N61" s="3"/>
      <c r="O61" s="3">
        <v>36423</v>
      </c>
      <c r="P61" s="3"/>
      <c r="Q61" s="3"/>
    </row>
    <row r="62" spans="1:17" x14ac:dyDescent="0.45">
      <c r="A62" s="2" t="s">
        <v>60</v>
      </c>
      <c r="B62" s="3">
        <v>8901</v>
      </c>
      <c r="C62" s="3">
        <v>18</v>
      </c>
      <c r="D62" s="3">
        <v>1089</v>
      </c>
      <c r="E62" s="3">
        <v>1</v>
      </c>
      <c r="F62" s="3">
        <v>131</v>
      </c>
      <c r="G62" s="3">
        <v>2</v>
      </c>
      <c r="H62" s="3">
        <v>137</v>
      </c>
      <c r="I62" s="3"/>
      <c r="J62" s="3"/>
      <c r="K62" s="3"/>
      <c r="L62" s="3"/>
      <c r="M62" s="3"/>
      <c r="N62" s="3"/>
      <c r="O62" s="3">
        <v>32229</v>
      </c>
      <c r="P62" s="3"/>
      <c r="Q62" s="3"/>
    </row>
    <row r="63" spans="1:17" x14ac:dyDescent="0.45">
      <c r="A63" s="2" t="s">
        <v>61</v>
      </c>
      <c r="B63" s="3">
        <v>12278</v>
      </c>
      <c r="C63" s="3">
        <v>18</v>
      </c>
      <c r="D63" s="3">
        <v>706</v>
      </c>
      <c r="E63" s="3"/>
      <c r="F63" s="3"/>
      <c r="G63" s="3"/>
      <c r="H63" s="3">
        <v>136</v>
      </c>
      <c r="I63" s="3"/>
      <c r="J63" s="3"/>
      <c r="K63" s="3"/>
      <c r="L63" s="3"/>
      <c r="M63" s="3"/>
      <c r="N63" s="3"/>
      <c r="O63" s="3">
        <v>33572</v>
      </c>
      <c r="P63" s="3"/>
      <c r="Q63" s="3"/>
    </row>
    <row r="64" spans="1:17" x14ac:dyDescent="0.45">
      <c r="A64" s="2" t="s">
        <v>62</v>
      </c>
      <c r="B64" s="3">
        <v>8373</v>
      </c>
      <c r="C64" s="3">
        <v>19</v>
      </c>
      <c r="D64" s="3">
        <v>857</v>
      </c>
      <c r="E64" s="3">
        <v>1</v>
      </c>
      <c r="F64" s="3">
        <v>130</v>
      </c>
      <c r="G64" s="3">
        <v>3</v>
      </c>
      <c r="H64" s="3">
        <v>137</v>
      </c>
      <c r="I64" s="3"/>
      <c r="J64" s="3"/>
      <c r="K64" s="3"/>
      <c r="L64" s="3"/>
      <c r="M64" s="3"/>
      <c r="N64" s="3"/>
      <c r="O64" s="3">
        <v>33427</v>
      </c>
      <c r="P64" s="3"/>
      <c r="Q64" s="3"/>
    </row>
    <row r="65" spans="1:17" x14ac:dyDescent="0.45">
      <c r="A65" s="2" t="s">
        <v>63</v>
      </c>
      <c r="B65" s="3">
        <v>12258</v>
      </c>
      <c r="C65" s="3">
        <v>18</v>
      </c>
      <c r="D65" s="3">
        <v>886</v>
      </c>
      <c r="E65" s="3"/>
      <c r="F65" s="3"/>
      <c r="G65" s="3"/>
      <c r="H65" s="3">
        <v>137</v>
      </c>
      <c r="I65" s="3"/>
      <c r="J65" s="3"/>
      <c r="K65" s="3"/>
      <c r="L65" s="3"/>
      <c r="M65" s="3"/>
      <c r="N65" s="3"/>
      <c r="O65" s="3">
        <v>34588</v>
      </c>
      <c r="P65" s="3"/>
      <c r="Q65" s="3"/>
    </row>
    <row r="66" spans="1:17" x14ac:dyDescent="0.45">
      <c r="A66" s="2" t="s">
        <v>64</v>
      </c>
      <c r="B66" s="3">
        <v>9503</v>
      </c>
      <c r="C66" s="3">
        <v>18</v>
      </c>
      <c r="D66" s="3">
        <v>1104</v>
      </c>
      <c r="E66" s="3"/>
      <c r="F66" s="3"/>
      <c r="G66" s="3"/>
      <c r="H66" s="3">
        <v>136</v>
      </c>
      <c r="I66" s="3"/>
      <c r="J66" s="3"/>
      <c r="K66" s="3"/>
      <c r="L66" s="3"/>
      <c r="M66" s="3"/>
      <c r="N66" s="3"/>
      <c r="O66" s="3">
        <v>31489</v>
      </c>
      <c r="P66" s="3"/>
      <c r="Q66" s="3"/>
    </row>
    <row r="67" spans="1:17" x14ac:dyDescent="0.45">
      <c r="A67" s="2" t="s">
        <v>65</v>
      </c>
      <c r="B67" s="3">
        <v>9123</v>
      </c>
      <c r="C67" s="3">
        <v>18</v>
      </c>
      <c r="D67" s="3">
        <v>742</v>
      </c>
      <c r="E67" s="3">
        <v>1</v>
      </c>
      <c r="F67" s="3">
        <v>128</v>
      </c>
      <c r="G67" s="3">
        <v>2</v>
      </c>
      <c r="H67" s="3">
        <v>139</v>
      </c>
      <c r="I67" s="3"/>
      <c r="J67" s="3"/>
      <c r="K67" s="3"/>
      <c r="L67" s="3"/>
      <c r="M67" s="3"/>
      <c r="N67" s="3"/>
      <c r="O67" s="3">
        <v>32755</v>
      </c>
      <c r="P67" s="3"/>
      <c r="Q67" s="3"/>
    </row>
    <row r="68" spans="1:17" x14ac:dyDescent="0.45">
      <c r="A68" s="2" t="s">
        <v>66</v>
      </c>
      <c r="B68" s="3">
        <v>13779</v>
      </c>
      <c r="C68" s="3">
        <v>19</v>
      </c>
      <c r="D68" s="3">
        <v>852</v>
      </c>
      <c r="E68" s="3">
        <v>1</v>
      </c>
      <c r="F68" s="3">
        <v>129</v>
      </c>
      <c r="G68" s="3">
        <v>2</v>
      </c>
      <c r="H68" s="3">
        <v>140</v>
      </c>
      <c r="I68" s="3"/>
      <c r="J68" s="3"/>
      <c r="K68" s="3"/>
      <c r="L68" s="3"/>
      <c r="M68" s="3"/>
      <c r="N68" s="3"/>
      <c r="O68" s="3">
        <v>35903</v>
      </c>
      <c r="P68" s="3"/>
      <c r="Q68" s="3"/>
    </row>
    <row r="69" spans="1:17" x14ac:dyDescent="0.45">
      <c r="A69" s="2" t="s">
        <v>67</v>
      </c>
      <c r="B69" s="3">
        <v>13004</v>
      </c>
      <c r="C69" s="3">
        <v>18</v>
      </c>
      <c r="D69" s="3">
        <v>939</v>
      </c>
      <c r="E69" s="3"/>
      <c r="F69" s="3"/>
      <c r="G69" s="3"/>
      <c r="H69" s="3">
        <v>139</v>
      </c>
      <c r="I69" s="3"/>
      <c r="J69" s="3"/>
      <c r="K69" s="3"/>
      <c r="L69" s="3"/>
      <c r="M69" s="3"/>
      <c r="N69" s="3"/>
      <c r="O69" s="3">
        <v>33830</v>
      </c>
      <c r="P69" s="3"/>
      <c r="Q69" s="3"/>
    </row>
    <row r="70" spans="1:17" x14ac:dyDescent="0.45">
      <c r="A70" s="2" t="s">
        <v>68</v>
      </c>
      <c r="B70" s="3">
        <v>11265</v>
      </c>
      <c r="C70" s="3">
        <v>18</v>
      </c>
      <c r="D70" s="3">
        <v>1060</v>
      </c>
      <c r="E70" s="3"/>
      <c r="F70" s="3"/>
      <c r="G70" s="3"/>
      <c r="H70" s="3">
        <v>139</v>
      </c>
      <c r="I70" s="3"/>
      <c r="J70" s="3"/>
      <c r="K70" s="3"/>
      <c r="L70" s="3"/>
      <c r="M70" s="3"/>
      <c r="N70" s="3"/>
      <c r="O70" s="3">
        <v>37308</v>
      </c>
      <c r="P70" s="3"/>
      <c r="Q70" s="3"/>
    </row>
    <row r="71" spans="1:17" x14ac:dyDescent="0.45">
      <c r="A71" s="2" t="s">
        <v>69</v>
      </c>
      <c r="B71" s="3">
        <v>9917</v>
      </c>
      <c r="C71" s="3">
        <v>19</v>
      </c>
      <c r="D71" s="3">
        <v>700</v>
      </c>
      <c r="E71" s="3">
        <v>1</v>
      </c>
      <c r="F71" s="3">
        <v>128</v>
      </c>
      <c r="G71" s="3">
        <v>2</v>
      </c>
      <c r="H71" s="3">
        <v>138</v>
      </c>
      <c r="I71" s="3"/>
      <c r="J71" s="3"/>
      <c r="K71" s="3"/>
      <c r="L71" s="3"/>
      <c r="M71" s="3"/>
      <c r="N71" s="3"/>
      <c r="O71" s="3">
        <v>33127</v>
      </c>
      <c r="P71" s="3"/>
      <c r="Q71" s="3"/>
    </row>
    <row r="72" spans="1:17" x14ac:dyDescent="0.45">
      <c r="A72" s="2" t="s">
        <v>70</v>
      </c>
      <c r="B72" s="3">
        <v>8967</v>
      </c>
      <c r="C72" s="3">
        <v>19</v>
      </c>
      <c r="D72" s="3">
        <v>1084</v>
      </c>
      <c r="E72" s="3"/>
      <c r="F72" s="3"/>
      <c r="G72" s="3"/>
      <c r="H72" s="3">
        <v>137</v>
      </c>
      <c r="I72" s="3"/>
      <c r="J72" s="3"/>
      <c r="K72" s="3"/>
      <c r="L72" s="3"/>
      <c r="M72" s="3"/>
      <c r="N72" s="3"/>
      <c r="O72" s="3">
        <v>35914</v>
      </c>
      <c r="P72" s="3"/>
      <c r="Q72" s="3"/>
    </row>
    <row r="73" spans="1:17" x14ac:dyDescent="0.45">
      <c r="A73" s="2" t="s">
        <v>71</v>
      </c>
      <c r="B73" s="3">
        <v>13803</v>
      </c>
      <c r="C73" s="3">
        <v>18</v>
      </c>
      <c r="D73" s="3">
        <v>964</v>
      </c>
      <c r="E73" s="3"/>
      <c r="F73" s="3"/>
      <c r="G73" s="3"/>
      <c r="H73" s="3">
        <v>140</v>
      </c>
      <c r="I73" s="3"/>
      <c r="J73" s="3"/>
      <c r="K73" s="3"/>
      <c r="L73" s="3"/>
      <c r="M73" s="3"/>
      <c r="N73" s="3"/>
      <c r="O73" s="3">
        <v>33464</v>
      </c>
      <c r="P73" s="3"/>
      <c r="Q73" s="3"/>
    </row>
    <row r="74" spans="1:17" x14ac:dyDescent="0.45">
      <c r="A74" s="2" t="s">
        <v>72</v>
      </c>
      <c r="B74" s="3">
        <v>11303</v>
      </c>
      <c r="C74" s="3">
        <v>18</v>
      </c>
      <c r="D74" s="3">
        <v>1015</v>
      </c>
      <c r="E74" s="3">
        <v>1</v>
      </c>
      <c r="F74" s="3">
        <v>131</v>
      </c>
      <c r="G74" s="3">
        <v>2</v>
      </c>
      <c r="H74" s="3">
        <v>139</v>
      </c>
      <c r="I74" s="3"/>
      <c r="J74" s="3"/>
      <c r="K74" s="3"/>
      <c r="L74" s="3"/>
      <c r="M74" s="3"/>
      <c r="N74" s="3"/>
      <c r="O74" s="3">
        <v>32173</v>
      </c>
      <c r="P74" s="3"/>
      <c r="Q74" s="3"/>
    </row>
    <row r="75" spans="1:17" x14ac:dyDescent="0.45">
      <c r="A75" s="2" t="s">
        <v>73</v>
      </c>
      <c r="B75" s="3">
        <v>13984</v>
      </c>
      <c r="C75" s="3">
        <v>19</v>
      </c>
      <c r="D75" s="3">
        <v>1022</v>
      </c>
      <c r="E75" s="3"/>
      <c r="F75" s="3"/>
      <c r="G75" s="3"/>
      <c r="H75" s="3">
        <v>138</v>
      </c>
      <c r="I75" s="3"/>
      <c r="J75" s="3"/>
      <c r="K75" s="3"/>
      <c r="L75" s="3"/>
      <c r="M75" s="3"/>
      <c r="N75" s="3"/>
      <c r="O75" s="3">
        <v>30070</v>
      </c>
      <c r="P75" s="3"/>
      <c r="Q75" s="3"/>
    </row>
    <row r="76" spans="1:17" x14ac:dyDescent="0.45">
      <c r="A76" s="2" t="s">
        <v>74</v>
      </c>
      <c r="B76" s="3">
        <v>12918</v>
      </c>
      <c r="C76" s="3">
        <v>18</v>
      </c>
      <c r="D76" s="3">
        <v>799</v>
      </c>
      <c r="E76" s="3"/>
      <c r="F76" s="3"/>
      <c r="G76" s="3"/>
      <c r="H76" s="3">
        <v>138</v>
      </c>
      <c r="I76" s="3"/>
      <c r="J76" s="3"/>
      <c r="K76" s="3"/>
      <c r="L76" s="3"/>
      <c r="M76" s="3"/>
      <c r="N76" s="3"/>
      <c r="O76" s="3">
        <v>36955</v>
      </c>
      <c r="P76" s="3"/>
      <c r="Q76" s="3"/>
    </row>
    <row r="77" spans="1:17" x14ac:dyDescent="0.45">
      <c r="A77" s="2" t="s">
        <v>75</v>
      </c>
      <c r="B77" s="3">
        <v>11133</v>
      </c>
      <c r="C77" s="3">
        <v>18</v>
      </c>
      <c r="D77" s="3">
        <v>1056</v>
      </c>
      <c r="E77" s="3"/>
      <c r="F77" s="3"/>
      <c r="G77" s="3"/>
      <c r="H77" s="3">
        <v>136</v>
      </c>
      <c r="I77" s="3"/>
      <c r="J77" s="3"/>
      <c r="K77" s="3"/>
      <c r="L77" s="3"/>
      <c r="M77" s="3"/>
      <c r="N77" s="3"/>
      <c r="O77" s="3">
        <v>36879</v>
      </c>
      <c r="P77" s="3"/>
      <c r="Q77" s="3"/>
    </row>
    <row r="78" spans="1:17" x14ac:dyDescent="0.45">
      <c r="A78" s="2" t="s">
        <v>76</v>
      </c>
      <c r="B78" s="3">
        <v>12448</v>
      </c>
      <c r="C78" s="3">
        <v>19</v>
      </c>
      <c r="D78" s="3">
        <v>999</v>
      </c>
      <c r="E78" s="3"/>
      <c r="F78" s="3"/>
      <c r="G78" s="3"/>
      <c r="H78" s="3">
        <v>137</v>
      </c>
      <c r="I78" s="3"/>
      <c r="J78" s="3"/>
      <c r="K78" s="3"/>
      <c r="L78" s="3"/>
      <c r="M78" s="3"/>
      <c r="N78" s="3"/>
      <c r="O78" s="3">
        <v>33842</v>
      </c>
      <c r="P78" s="3"/>
      <c r="Q78" s="3"/>
    </row>
    <row r="79" spans="1:17" x14ac:dyDescent="0.45">
      <c r="A79" s="2" t="s">
        <v>77</v>
      </c>
      <c r="B79" s="3">
        <v>9738</v>
      </c>
      <c r="C79" s="3">
        <v>15</v>
      </c>
      <c r="D79" s="3">
        <v>700</v>
      </c>
      <c r="E79" s="3">
        <v>1</v>
      </c>
      <c r="F79" s="3">
        <v>132</v>
      </c>
      <c r="G79" s="3">
        <v>2</v>
      </c>
      <c r="H79" s="3">
        <v>137</v>
      </c>
      <c r="I79" s="3"/>
      <c r="J79" s="3"/>
      <c r="K79" s="3"/>
      <c r="L79" s="3"/>
      <c r="M79" s="3"/>
      <c r="N79" s="3"/>
      <c r="O79" s="3">
        <v>31862</v>
      </c>
      <c r="P79" s="3"/>
      <c r="Q79" s="3"/>
    </row>
    <row r="80" spans="1:17" x14ac:dyDescent="0.45">
      <c r="A80" s="2" t="s">
        <v>78</v>
      </c>
      <c r="B80" s="3">
        <v>12853</v>
      </c>
      <c r="C80" s="3">
        <v>18</v>
      </c>
      <c r="D80" s="3">
        <v>791</v>
      </c>
      <c r="E80" s="3">
        <v>1</v>
      </c>
      <c r="F80" s="3">
        <v>126</v>
      </c>
      <c r="G80" s="3">
        <v>2</v>
      </c>
      <c r="H80" s="3">
        <v>136</v>
      </c>
      <c r="I80" s="3"/>
      <c r="J80" s="3"/>
      <c r="K80" s="3"/>
      <c r="L80" s="3"/>
      <c r="M80" s="3"/>
      <c r="N80" s="3"/>
      <c r="O80" s="3">
        <v>30690</v>
      </c>
      <c r="P80" s="3"/>
      <c r="Q80" s="3"/>
    </row>
    <row r="81" spans="1:17" x14ac:dyDescent="0.45">
      <c r="A81" s="2" t="s">
        <v>79</v>
      </c>
      <c r="B81" s="3">
        <v>11808</v>
      </c>
      <c r="C81" s="3">
        <v>19</v>
      </c>
      <c r="D81" s="3">
        <v>956</v>
      </c>
      <c r="E81" s="3"/>
      <c r="F81" s="3"/>
      <c r="G81" s="3"/>
      <c r="H81" s="3">
        <v>139</v>
      </c>
      <c r="I81" s="3"/>
      <c r="J81" s="3"/>
      <c r="K81" s="3"/>
      <c r="L81" s="3"/>
      <c r="M81" s="3"/>
      <c r="N81" s="3"/>
      <c r="O81" s="3">
        <v>34353</v>
      </c>
      <c r="P81" s="3"/>
      <c r="Q81" s="3"/>
    </row>
    <row r="82" spans="1:17" x14ac:dyDescent="0.45">
      <c r="A82" s="2" t="s">
        <v>80</v>
      </c>
      <c r="B82" s="3">
        <v>10090</v>
      </c>
      <c r="C82" s="3">
        <v>18</v>
      </c>
      <c r="D82" s="3">
        <v>851</v>
      </c>
      <c r="E82" s="3">
        <v>1</v>
      </c>
      <c r="F82" s="3">
        <v>134</v>
      </c>
      <c r="G82" s="3">
        <v>3</v>
      </c>
      <c r="H82" s="3">
        <v>140</v>
      </c>
      <c r="I82" s="3"/>
      <c r="J82" s="3"/>
      <c r="K82" s="3"/>
      <c r="L82" s="3"/>
      <c r="M82" s="3"/>
      <c r="N82" s="3"/>
      <c r="O82" s="3">
        <v>30737</v>
      </c>
      <c r="P82" s="3"/>
      <c r="Q82" s="3"/>
    </row>
    <row r="83" spans="1:17" x14ac:dyDescent="0.45">
      <c r="A83" s="2" t="s">
        <v>81</v>
      </c>
      <c r="B83" s="3">
        <v>8784</v>
      </c>
      <c r="C83" s="3">
        <v>19</v>
      </c>
      <c r="D83" s="3">
        <v>847</v>
      </c>
      <c r="E83" s="3">
        <v>1</v>
      </c>
      <c r="F83" s="3">
        <v>131</v>
      </c>
      <c r="G83" s="3">
        <v>2</v>
      </c>
      <c r="H83" s="3">
        <v>138</v>
      </c>
      <c r="I83" s="3"/>
      <c r="J83" s="3"/>
      <c r="K83" s="3"/>
      <c r="L83" s="3"/>
      <c r="M83" s="3"/>
      <c r="N83" s="3"/>
      <c r="O83" s="3">
        <v>36150</v>
      </c>
      <c r="P83" s="3"/>
      <c r="Q83" s="3"/>
    </row>
    <row r="84" spans="1:17" x14ac:dyDescent="0.45">
      <c r="A84" s="2" t="s">
        <v>82</v>
      </c>
      <c r="B84" s="3">
        <v>9568</v>
      </c>
      <c r="C84" s="3">
        <v>19</v>
      </c>
      <c r="D84" s="3">
        <v>909</v>
      </c>
      <c r="E84" s="3">
        <v>1</v>
      </c>
      <c r="F84" s="3">
        <v>134</v>
      </c>
      <c r="G84" s="3">
        <v>2</v>
      </c>
      <c r="H84" s="3">
        <v>137</v>
      </c>
      <c r="I84" s="3"/>
      <c r="J84" s="3"/>
      <c r="K84" s="3"/>
      <c r="L84" s="3"/>
      <c r="M84" s="3"/>
      <c r="N84" s="3"/>
      <c r="O84" s="3">
        <v>33026</v>
      </c>
      <c r="P84" s="3"/>
      <c r="Q84" s="3"/>
    </row>
    <row r="85" spans="1:17" x14ac:dyDescent="0.45">
      <c r="A85" s="2" t="s">
        <v>83</v>
      </c>
      <c r="B85" s="3">
        <v>9448</v>
      </c>
      <c r="C85" s="3">
        <v>15</v>
      </c>
      <c r="D85" s="3">
        <v>1066</v>
      </c>
      <c r="E85" s="3"/>
      <c r="F85" s="3"/>
      <c r="G85" s="3"/>
      <c r="H85" s="3">
        <v>136</v>
      </c>
      <c r="I85" s="3"/>
      <c r="J85" s="3"/>
      <c r="K85" s="3"/>
      <c r="L85" s="3"/>
      <c r="M85" s="3"/>
      <c r="N85" s="3"/>
      <c r="O85" s="3">
        <v>35545</v>
      </c>
      <c r="P85" s="3"/>
      <c r="Q85" s="3"/>
    </row>
    <row r="86" spans="1:17" x14ac:dyDescent="0.45">
      <c r="A86" s="2" t="s">
        <v>84</v>
      </c>
      <c r="B86" s="3">
        <v>9029</v>
      </c>
      <c r="C86" s="3">
        <v>19</v>
      </c>
      <c r="D86" s="3">
        <v>1115</v>
      </c>
      <c r="E86" s="3"/>
      <c r="F86" s="3"/>
      <c r="G86" s="3"/>
      <c r="H86" s="3">
        <v>139</v>
      </c>
      <c r="I86" s="3"/>
      <c r="J86" s="3"/>
      <c r="K86" s="3"/>
      <c r="L86" s="3"/>
      <c r="M86" s="3"/>
      <c r="N86" s="3"/>
      <c r="O86" s="3">
        <v>37332</v>
      </c>
      <c r="P86" s="3"/>
      <c r="Q86" s="3"/>
    </row>
    <row r="87" spans="1:17" x14ac:dyDescent="0.45">
      <c r="A87" s="2" t="s">
        <v>85</v>
      </c>
      <c r="B87" s="3">
        <v>9101</v>
      </c>
      <c r="C87" s="3">
        <v>18</v>
      </c>
      <c r="D87" s="3">
        <v>911</v>
      </c>
      <c r="E87" s="3">
        <v>1</v>
      </c>
      <c r="F87" s="3">
        <v>125</v>
      </c>
      <c r="G87" s="3">
        <v>2</v>
      </c>
      <c r="H87" s="3">
        <v>136</v>
      </c>
      <c r="I87" s="3"/>
      <c r="J87" s="3"/>
      <c r="K87" s="3"/>
      <c r="L87" s="3"/>
      <c r="M87" s="3"/>
      <c r="N87" s="3"/>
      <c r="O87" s="3">
        <v>35694</v>
      </c>
      <c r="P87" s="3"/>
      <c r="Q87" s="3"/>
    </row>
    <row r="88" spans="1:17" x14ac:dyDescent="0.45">
      <c r="A88" s="2" t="s">
        <v>86</v>
      </c>
      <c r="B88" s="3">
        <v>8679</v>
      </c>
      <c r="C88" s="3">
        <v>20</v>
      </c>
      <c r="D88" s="3">
        <v>736</v>
      </c>
      <c r="E88" s="3">
        <v>1</v>
      </c>
      <c r="F88" s="3">
        <v>127</v>
      </c>
      <c r="G88" s="3">
        <v>4</v>
      </c>
      <c r="H88" s="3">
        <v>138</v>
      </c>
      <c r="I88" s="3"/>
      <c r="J88" s="3"/>
      <c r="K88" s="3"/>
      <c r="L88" s="3"/>
      <c r="M88" s="3"/>
      <c r="N88" s="3"/>
      <c r="O88" s="3">
        <v>30437</v>
      </c>
      <c r="P88" s="3"/>
      <c r="Q88" s="3"/>
    </row>
    <row r="89" spans="1:17" x14ac:dyDescent="0.45">
      <c r="A89" s="2" t="s">
        <v>87</v>
      </c>
      <c r="B89" s="3">
        <v>9718</v>
      </c>
      <c r="C89" s="3">
        <v>18</v>
      </c>
      <c r="D89" s="3">
        <v>1074</v>
      </c>
      <c r="E89" s="3"/>
      <c r="F89" s="3"/>
      <c r="G89" s="3"/>
      <c r="H89" s="3">
        <v>138</v>
      </c>
      <c r="I89" s="3"/>
      <c r="J89" s="3"/>
      <c r="K89" s="3"/>
      <c r="L89" s="3"/>
      <c r="M89" s="3"/>
      <c r="N89" s="3"/>
      <c r="O89" s="3">
        <v>33151</v>
      </c>
      <c r="P89" s="3"/>
      <c r="Q89" s="3"/>
    </row>
    <row r="90" spans="1:17" x14ac:dyDescent="0.45">
      <c r="A90" s="2" t="s">
        <v>88</v>
      </c>
      <c r="B90" s="3">
        <v>11073</v>
      </c>
      <c r="C90" s="3">
        <v>18</v>
      </c>
      <c r="D90" s="3">
        <v>875</v>
      </c>
      <c r="E90" s="3"/>
      <c r="F90" s="3"/>
      <c r="G90" s="3"/>
      <c r="H90" s="3">
        <v>136</v>
      </c>
      <c r="I90" s="3"/>
      <c r="J90" s="3"/>
      <c r="K90" s="3"/>
      <c r="L90" s="3"/>
      <c r="M90" s="3"/>
      <c r="N90" s="3"/>
      <c r="O90" s="3">
        <v>32199</v>
      </c>
      <c r="P90" s="3"/>
      <c r="Q90" s="3"/>
    </row>
    <row r="91" spans="1:17" x14ac:dyDescent="0.45">
      <c r="A91" s="2" t="s">
        <v>89</v>
      </c>
      <c r="B91" s="3">
        <v>12771</v>
      </c>
      <c r="C91" s="3">
        <v>18</v>
      </c>
      <c r="D91" s="3">
        <v>1150</v>
      </c>
      <c r="E91" s="3">
        <v>1</v>
      </c>
      <c r="F91" s="3">
        <v>131</v>
      </c>
      <c r="G91" s="3">
        <v>2</v>
      </c>
      <c r="H91" s="3">
        <v>138</v>
      </c>
      <c r="I91" s="3"/>
      <c r="J91" s="3"/>
      <c r="K91" s="3"/>
      <c r="L91" s="3"/>
      <c r="M91" s="3"/>
      <c r="N91" s="3"/>
      <c r="O91" s="3">
        <v>32683</v>
      </c>
      <c r="P91" s="3"/>
      <c r="Q91" s="3"/>
    </row>
    <row r="92" spans="1:17" x14ac:dyDescent="0.45">
      <c r="A92" s="2" t="s">
        <v>90</v>
      </c>
      <c r="B92" s="3">
        <v>9498</v>
      </c>
      <c r="C92" s="3">
        <v>18</v>
      </c>
      <c r="D92" s="3">
        <v>735</v>
      </c>
      <c r="E92" s="3">
        <v>1</v>
      </c>
      <c r="F92" s="3">
        <v>133</v>
      </c>
      <c r="G92" s="3">
        <v>2</v>
      </c>
      <c r="H92" s="3">
        <v>139</v>
      </c>
      <c r="I92" s="3"/>
      <c r="J92" s="3"/>
      <c r="K92" s="3"/>
      <c r="L92" s="3"/>
      <c r="M92" s="3"/>
      <c r="N92" s="3"/>
      <c r="O92" s="3">
        <v>35654</v>
      </c>
      <c r="P92" s="3"/>
      <c r="Q92" s="3"/>
    </row>
    <row r="93" spans="1:17" x14ac:dyDescent="0.45">
      <c r="A93" s="2" t="s">
        <v>91</v>
      </c>
      <c r="B93" s="3">
        <v>13748</v>
      </c>
      <c r="C93" s="3">
        <v>19</v>
      </c>
      <c r="D93" s="3">
        <v>879</v>
      </c>
      <c r="E93" s="3">
        <v>1</v>
      </c>
      <c r="F93" s="3">
        <v>129</v>
      </c>
      <c r="G93" s="3">
        <v>2</v>
      </c>
      <c r="H93" s="3">
        <v>137</v>
      </c>
      <c r="I93" s="3"/>
      <c r="J93" s="3"/>
      <c r="K93" s="3"/>
      <c r="L93" s="3"/>
      <c r="M93" s="3"/>
      <c r="N93" s="3"/>
      <c r="O93" s="3">
        <v>36602</v>
      </c>
      <c r="P93" s="3"/>
      <c r="Q93" s="3"/>
    </row>
    <row r="94" spans="1:17" x14ac:dyDescent="0.45">
      <c r="A94" s="2" t="s">
        <v>92</v>
      </c>
      <c r="B94" s="3">
        <v>8360</v>
      </c>
      <c r="C94" s="3">
        <v>18</v>
      </c>
      <c r="D94" s="3">
        <v>710</v>
      </c>
      <c r="E94" s="3"/>
      <c r="F94" s="3"/>
      <c r="G94" s="3"/>
      <c r="H94" s="3">
        <v>137</v>
      </c>
      <c r="I94" s="3"/>
      <c r="J94" s="3"/>
      <c r="K94" s="3"/>
      <c r="L94" s="3"/>
      <c r="M94" s="3"/>
      <c r="N94" s="3"/>
      <c r="O94" s="3">
        <v>35003</v>
      </c>
      <c r="P94" s="3"/>
      <c r="Q94" s="3"/>
    </row>
    <row r="95" spans="1:17" x14ac:dyDescent="0.45">
      <c r="A95" s="2" t="s">
        <v>93</v>
      </c>
      <c r="B95" s="3">
        <v>11846</v>
      </c>
      <c r="C95" s="3">
        <v>15</v>
      </c>
      <c r="D95" s="3">
        <v>696</v>
      </c>
      <c r="E95" s="3"/>
      <c r="F95" s="3"/>
      <c r="G95" s="3"/>
      <c r="H95" s="3">
        <v>137</v>
      </c>
      <c r="I95" s="3"/>
      <c r="J95" s="3"/>
      <c r="K95" s="3"/>
      <c r="L95" s="3"/>
      <c r="M95" s="3"/>
      <c r="N95" s="3"/>
      <c r="O95" s="3">
        <v>35686</v>
      </c>
      <c r="P95" s="3"/>
      <c r="Q95" s="3"/>
    </row>
    <row r="96" spans="1:17" x14ac:dyDescent="0.45">
      <c r="A96" s="2" t="s">
        <v>94</v>
      </c>
      <c r="B96" s="3">
        <v>9795</v>
      </c>
      <c r="C96" s="3">
        <v>19</v>
      </c>
      <c r="D96" s="3">
        <v>782</v>
      </c>
      <c r="E96" s="3"/>
      <c r="F96" s="3"/>
      <c r="G96" s="3"/>
      <c r="H96" s="3">
        <v>140</v>
      </c>
      <c r="I96" s="3"/>
      <c r="J96" s="3"/>
      <c r="K96" s="3"/>
      <c r="L96" s="3"/>
      <c r="M96" s="3"/>
      <c r="N96" s="3"/>
      <c r="O96" s="3">
        <v>33353</v>
      </c>
      <c r="P96" s="3"/>
      <c r="Q96" s="3"/>
    </row>
    <row r="97" spans="1:17" x14ac:dyDescent="0.45">
      <c r="A97" s="2" t="s">
        <v>95</v>
      </c>
      <c r="B97" s="3">
        <v>13128</v>
      </c>
      <c r="C97" s="3">
        <v>15</v>
      </c>
      <c r="D97" s="3">
        <v>749</v>
      </c>
      <c r="E97" s="3">
        <v>1</v>
      </c>
      <c r="F97" s="3">
        <v>133</v>
      </c>
      <c r="G97" s="3">
        <v>3</v>
      </c>
      <c r="H97" s="3">
        <v>138</v>
      </c>
      <c r="I97" s="3"/>
      <c r="J97" s="3"/>
      <c r="K97" s="3"/>
      <c r="L97" s="3"/>
      <c r="M97" s="3"/>
      <c r="N97" s="3"/>
      <c r="O97" s="3">
        <v>36639</v>
      </c>
      <c r="P97" s="3"/>
      <c r="Q97" s="3"/>
    </row>
    <row r="98" spans="1:17" x14ac:dyDescent="0.45">
      <c r="A98" s="2" t="s">
        <v>96</v>
      </c>
      <c r="B98" s="3">
        <v>13417</v>
      </c>
      <c r="C98" s="3">
        <v>18</v>
      </c>
      <c r="D98" s="3">
        <v>1109</v>
      </c>
      <c r="E98" s="3"/>
      <c r="F98" s="3"/>
      <c r="G98" s="3"/>
      <c r="H98" s="3">
        <v>136</v>
      </c>
      <c r="I98" s="3"/>
      <c r="J98" s="3"/>
      <c r="K98" s="3"/>
      <c r="L98" s="3"/>
      <c r="M98" s="3"/>
      <c r="N98" s="3"/>
      <c r="O98" s="3">
        <v>32880</v>
      </c>
      <c r="P98" s="3"/>
      <c r="Q98" s="3"/>
    </row>
    <row r="99" spans="1:17" x14ac:dyDescent="0.45">
      <c r="A99" s="2" t="s">
        <v>97</v>
      </c>
      <c r="B99" s="3">
        <v>13293</v>
      </c>
      <c r="C99" s="3">
        <v>19</v>
      </c>
      <c r="D99" s="3">
        <v>830</v>
      </c>
      <c r="E99" s="3">
        <v>1</v>
      </c>
      <c r="F99" s="3">
        <v>131</v>
      </c>
      <c r="G99" s="3">
        <v>2</v>
      </c>
      <c r="H99" s="3">
        <v>139</v>
      </c>
      <c r="I99" s="3"/>
      <c r="J99" s="3"/>
      <c r="K99" s="3"/>
      <c r="L99" s="3"/>
      <c r="M99" s="3"/>
      <c r="N99" s="3"/>
      <c r="O99" s="3">
        <v>34004</v>
      </c>
      <c r="P99" s="3"/>
      <c r="Q99" s="3"/>
    </row>
    <row r="100" spans="1:17" x14ac:dyDescent="0.45">
      <c r="A100" s="2" t="s">
        <v>98</v>
      </c>
      <c r="B100" s="3">
        <v>9053</v>
      </c>
      <c r="C100" s="3">
        <v>18</v>
      </c>
      <c r="D100" s="3">
        <v>969</v>
      </c>
      <c r="E100" s="3"/>
      <c r="F100" s="3"/>
      <c r="G100" s="3"/>
      <c r="H100" s="3">
        <v>138</v>
      </c>
      <c r="I100" s="3"/>
      <c r="J100" s="3"/>
      <c r="K100" s="3"/>
      <c r="L100" s="3"/>
      <c r="M100" s="3"/>
      <c r="N100" s="3"/>
      <c r="O100" s="3">
        <v>34655</v>
      </c>
      <c r="P100" s="3"/>
      <c r="Q100" s="3"/>
    </row>
    <row r="101" spans="1:17" x14ac:dyDescent="0.45">
      <c r="A101" s="2" t="s">
        <v>99</v>
      </c>
      <c r="B101" s="3">
        <v>9850</v>
      </c>
      <c r="C101" s="3">
        <v>19</v>
      </c>
      <c r="D101" s="3">
        <v>1107</v>
      </c>
      <c r="E101" s="3">
        <v>1</v>
      </c>
      <c r="F101" s="3">
        <v>134</v>
      </c>
      <c r="G101" s="3">
        <v>4</v>
      </c>
      <c r="H101" s="3">
        <v>136</v>
      </c>
      <c r="I101" s="3"/>
      <c r="J101" s="3"/>
      <c r="K101" s="3"/>
      <c r="L101" s="3"/>
      <c r="M101" s="3"/>
      <c r="N101" s="3"/>
      <c r="O101" s="3">
        <v>32771</v>
      </c>
      <c r="P101" s="3"/>
      <c r="Q101" s="3"/>
    </row>
    <row r="102" spans="1:17" x14ac:dyDescent="0.45">
      <c r="A102" s="2" t="s">
        <v>100</v>
      </c>
      <c r="B102" s="3">
        <v>12508</v>
      </c>
      <c r="C102" s="3">
        <v>19</v>
      </c>
      <c r="D102" s="3">
        <v>1004</v>
      </c>
      <c r="E102" s="3"/>
      <c r="F102" s="3"/>
      <c r="G102" s="3"/>
      <c r="H102" s="3">
        <v>137</v>
      </c>
      <c r="I102" s="3"/>
      <c r="J102" s="3"/>
      <c r="K102" s="3"/>
      <c r="L102" s="3"/>
      <c r="M102" s="3"/>
      <c r="N102" s="3"/>
      <c r="O102" s="3">
        <v>32456</v>
      </c>
      <c r="P102" s="3"/>
      <c r="Q102" s="3"/>
    </row>
    <row r="103" spans="1:17" x14ac:dyDescent="0.45">
      <c r="A103" s="2" t="s">
        <v>101</v>
      </c>
      <c r="B103" s="3">
        <v>9862</v>
      </c>
      <c r="C103" s="3">
        <v>18</v>
      </c>
      <c r="D103" s="3">
        <v>824</v>
      </c>
      <c r="E103" s="3">
        <v>1</v>
      </c>
      <c r="F103" s="3">
        <v>131</v>
      </c>
      <c r="G103" s="3">
        <v>2</v>
      </c>
      <c r="H103" s="3">
        <v>136</v>
      </c>
      <c r="I103" s="3"/>
      <c r="J103" s="3"/>
      <c r="K103" s="3"/>
      <c r="L103" s="3"/>
      <c r="M103" s="3"/>
      <c r="N103" s="3"/>
      <c r="O103" s="3">
        <v>36245</v>
      </c>
      <c r="P103" s="3"/>
      <c r="Q103" s="3"/>
    </row>
    <row r="104" spans="1:17" x14ac:dyDescent="0.45">
      <c r="A104" s="2" t="s">
        <v>102</v>
      </c>
      <c r="B104" s="3">
        <v>9008</v>
      </c>
      <c r="C104" s="3">
        <v>18</v>
      </c>
      <c r="D104" s="3">
        <v>860</v>
      </c>
      <c r="E104" s="3"/>
      <c r="F104" s="3"/>
      <c r="G104" s="3"/>
      <c r="H104" s="3">
        <v>138</v>
      </c>
      <c r="I104" s="3"/>
      <c r="J104" s="3"/>
      <c r="K104" s="3"/>
      <c r="L104" s="3"/>
      <c r="M104" s="3"/>
      <c r="N104" s="3"/>
      <c r="O104" s="3">
        <v>31306</v>
      </c>
      <c r="P104" s="3"/>
      <c r="Q104" s="3"/>
    </row>
    <row r="105" spans="1:17" x14ac:dyDescent="0.45">
      <c r="A105" s="2" t="s">
        <v>103</v>
      </c>
      <c r="B105" s="3">
        <v>11133</v>
      </c>
      <c r="C105" s="3">
        <v>18</v>
      </c>
      <c r="D105" s="3">
        <v>1056</v>
      </c>
      <c r="E105" s="3"/>
      <c r="F105" s="3"/>
      <c r="G105" s="3"/>
      <c r="H105" s="3">
        <v>136</v>
      </c>
      <c r="I105" s="3"/>
      <c r="J105" s="3"/>
      <c r="K105" s="3"/>
      <c r="L105" s="3"/>
      <c r="M105" s="3"/>
      <c r="N105" s="3"/>
      <c r="O105" s="3">
        <v>36879</v>
      </c>
      <c r="P105" s="3"/>
      <c r="Q105" s="3"/>
    </row>
    <row r="106" spans="1:17" x14ac:dyDescent="0.45">
      <c r="A106" s="2" t="s">
        <v>104</v>
      </c>
      <c r="B106" s="3">
        <v>12690</v>
      </c>
      <c r="C106" s="3">
        <v>18</v>
      </c>
      <c r="D106" s="3">
        <v>1114</v>
      </c>
      <c r="E106" s="3"/>
      <c r="F106" s="3"/>
      <c r="G106" s="3"/>
      <c r="H106" s="3">
        <v>140</v>
      </c>
      <c r="I106" s="3"/>
      <c r="J106" s="3"/>
      <c r="K106" s="3"/>
      <c r="L106" s="3"/>
      <c r="M106" s="3"/>
      <c r="N106" s="3"/>
      <c r="O106" s="3">
        <v>31409</v>
      </c>
      <c r="P106" s="3"/>
      <c r="Q106" s="3"/>
    </row>
    <row r="107" spans="1:17" x14ac:dyDescent="0.45">
      <c r="A107" s="2" t="s">
        <v>105</v>
      </c>
      <c r="B107" s="3">
        <v>10805</v>
      </c>
      <c r="C107" s="3">
        <v>20</v>
      </c>
      <c r="D107" s="3">
        <v>967</v>
      </c>
      <c r="E107" s="3"/>
      <c r="F107" s="3"/>
      <c r="G107" s="3"/>
      <c r="H107" s="3">
        <v>140</v>
      </c>
      <c r="I107" s="3"/>
      <c r="J107" s="3"/>
      <c r="K107" s="3"/>
      <c r="L107" s="3"/>
      <c r="M107" s="3"/>
      <c r="N107" s="3"/>
      <c r="O107" s="3">
        <v>35312</v>
      </c>
      <c r="P107" s="3"/>
      <c r="Q107" s="3"/>
    </row>
    <row r="108" spans="1:17" x14ac:dyDescent="0.45">
      <c r="A108" s="2" t="s">
        <v>106</v>
      </c>
      <c r="B108" s="3">
        <v>8775</v>
      </c>
      <c r="C108" s="3">
        <v>18</v>
      </c>
      <c r="D108" s="3">
        <v>1029</v>
      </c>
      <c r="E108" s="3"/>
      <c r="F108" s="3"/>
      <c r="G108" s="3"/>
      <c r="H108" s="3">
        <v>136</v>
      </c>
      <c r="I108" s="3"/>
      <c r="J108" s="3"/>
      <c r="K108" s="3"/>
      <c r="L108" s="3"/>
      <c r="M108" s="3"/>
      <c r="N108" s="3"/>
      <c r="O108" s="3">
        <v>30722</v>
      </c>
      <c r="P108" s="3"/>
      <c r="Q108" s="3"/>
    </row>
    <row r="109" spans="1:17" x14ac:dyDescent="0.45">
      <c r="A109" s="2" t="s">
        <v>107</v>
      </c>
      <c r="B109" s="3">
        <v>9600</v>
      </c>
      <c r="C109" s="3">
        <v>19</v>
      </c>
      <c r="D109" s="3">
        <v>946</v>
      </c>
      <c r="E109" s="3">
        <v>1</v>
      </c>
      <c r="F109" s="3">
        <v>129</v>
      </c>
      <c r="G109" s="3">
        <v>2</v>
      </c>
      <c r="H109" s="3">
        <v>137</v>
      </c>
      <c r="I109" s="3"/>
      <c r="J109" s="3"/>
      <c r="K109" s="3"/>
      <c r="L109" s="3"/>
      <c r="M109" s="3"/>
      <c r="N109" s="3"/>
      <c r="O109" s="3">
        <v>32899</v>
      </c>
      <c r="P109" s="3"/>
      <c r="Q109" s="3"/>
    </row>
    <row r="110" spans="1:17" x14ac:dyDescent="0.45">
      <c r="A110" s="2" t="s">
        <v>108</v>
      </c>
      <c r="B110" s="3">
        <v>10398</v>
      </c>
      <c r="C110" s="3">
        <v>19</v>
      </c>
      <c r="D110" s="3">
        <v>1084</v>
      </c>
      <c r="E110" s="3">
        <v>1</v>
      </c>
      <c r="F110" s="3">
        <v>128</v>
      </c>
      <c r="G110" s="3">
        <v>2</v>
      </c>
      <c r="H110" s="3">
        <v>139</v>
      </c>
      <c r="I110" s="3"/>
      <c r="J110" s="3"/>
      <c r="K110" s="3"/>
      <c r="L110" s="3"/>
      <c r="M110" s="3"/>
      <c r="N110" s="3"/>
      <c r="O110" s="3">
        <v>33658</v>
      </c>
      <c r="P110" s="3"/>
      <c r="Q110" s="3"/>
    </row>
    <row r="111" spans="1:17" x14ac:dyDescent="0.45">
      <c r="A111" s="2" t="s">
        <v>109</v>
      </c>
      <c r="B111" s="3">
        <v>12760</v>
      </c>
      <c r="C111" s="3">
        <v>15</v>
      </c>
      <c r="D111" s="3">
        <v>822</v>
      </c>
      <c r="E111" s="3">
        <v>1</v>
      </c>
      <c r="F111" s="3">
        <v>126</v>
      </c>
      <c r="G111" s="3">
        <v>2</v>
      </c>
      <c r="H111" s="3">
        <v>136</v>
      </c>
      <c r="I111" s="3"/>
      <c r="J111" s="3"/>
      <c r="K111" s="3"/>
      <c r="L111" s="3"/>
      <c r="M111" s="3"/>
      <c r="N111" s="3"/>
      <c r="O111" s="3">
        <v>35191</v>
      </c>
      <c r="P111" s="3"/>
      <c r="Q111" s="3"/>
    </row>
    <row r="112" spans="1:17" x14ac:dyDescent="0.45">
      <c r="A112" s="2" t="s">
        <v>110</v>
      </c>
      <c r="B112" s="3">
        <v>14123</v>
      </c>
      <c r="C112" s="3">
        <v>19</v>
      </c>
      <c r="D112" s="3">
        <v>726</v>
      </c>
      <c r="E112" s="3"/>
      <c r="F112" s="3"/>
      <c r="G112" s="3"/>
      <c r="H112" s="3">
        <v>140</v>
      </c>
      <c r="I112" s="3"/>
      <c r="J112" s="3"/>
      <c r="K112" s="3"/>
      <c r="L112" s="3"/>
      <c r="M112" s="3"/>
      <c r="N112" s="3"/>
      <c r="O112" s="3">
        <v>37086</v>
      </c>
      <c r="P112" s="3"/>
      <c r="Q112" s="3"/>
    </row>
    <row r="113" spans="1:17" x14ac:dyDescent="0.45">
      <c r="A113" s="2" t="s">
        <v>111</v>
      </c>
      <c r="B113" s="3">
        <v>10348</v>
      </c>
      <c r="C113" s="3">
        <v>18</v>
      </c>
      <c r="D113" s="3">
        <v>1119</v>
      </c>
      <c r="E113" s="3"/>
      <c r="F113" s="3"/>
      <c r="G113" s="3"/>
      <c r="H113" s="3">
        <v>136</v>
      </c>
      <c r="I113" s="3"/>
      <c r="J113" s="3"/>
      <c r="K113" s="3"/>
      <c r="L113" s="3"/>
      <c r="M113" s="3"/>
      <c r="N113" s="3"/>
      <c r="O113" s="3">
        <v>36348</v>
      </c>
      <c r="P113" s="3"/>
      <c r="Q113" s="3"/>
    </row>
    <row r="114" spans="1:17" x14ac:dyDescent="0.45">
      <c r="A114" s="2" t="s">
        <v>112</v>
      </c>
      <c r="B114" s="3">
        <v>9051</v>
      </c>
      <c r="C114" s="3">
        <v>18</v>
      </c>
      <c r="D114" s="3">
        <v>909</v>
      </c>
      <c r="E114" s="3"/>
      <c r="F114" s="3"/>
      <c r="G114" s="3"/>
      <c r="H114" s="3">
        <v>140</v>
      </c>
      <c r="I114" s="3"/>
      <c r="J114" s="3"/>
      <c r="K114" s="3"/>
      <c r="L114" s="3"/>
      <c r="M114" s="3"/>
      <c r="N114" s="3"/>
      <c r="O114" s="3">
        <v>31897</v>
      </c>
      <c r="P114" s="3"/>
      <c r="Q114" s="3"/>
    </row>
    <row r="115" spans="1:17" x14ac:dyDescent="0.45">
      <c r="A115" s="2" t="s">
        <v>113</v>
      </c>
      <c r="B115" s="3">
        <v>9180</v>
      </c>
      <c r="C115" s="3">
        <v>19</v>
      </c>
      <c r="D115" s="3">
        <v>819</v>
      </c>
      <c r="E115" s="3"/>
      <c r="F115" s="3"/>
      <c r="G115" s="3"/>
      <c r="H115" s="3">
        <v>139</v>
      </c>
      <c r="I115" s="3"/>
      <c r="J115" s="3"/>
      <c r="K115" s="3"/>
      <c r="L115" s="3"/>
      <c r="M115" s="3"/>
      <c r="N115" s="3"/>
      <c r="O115" s="3">
        <v>34601</v>
      </c>
      <c r="P115" s="3"/>
      <c r="Q115" s="3"/>
    </row>
    <row r="116" spans="1:17" x14ac:dyDescent="0.45">
      <c r="A116" s="2" t="s">
        <v>114</v>
      </c>
      <c r="B116" s="3">
        <v>10448</v>
      </c>
      <c r="C116" s="3">
        <v>19</v>
      </c>
      <c r="D116" s="3">
        <v>737</v>
      </c>
      <c r="E116" s="3"/>
      <c r="F116" s="3"/>
      <c r="G116" s="3"/>
      <c r="H116" s="3">
        <v>138</v>
      </c>
      <c r="I116" s="3"/>
      <c r="J116" s="3"/>
      <c r="K116" s="3"/>
      <c r="L116" s="3"/>
      <c r="M116" s="3"/>
      <c r="N116" s="3"/>
      <c r="O116" s="3">
        <v>34317</v>
      </c>
      <c r="P116" s="3"/>
      <c r="Q116" s="3"/>
    </row>
    <row r="117" spans="1:17" x14ac:dyDescent="0.45">
      <c r="A117" s="2" t="s">
        <v>115</v>
      </c>
      <c r="B117" s="3">
        <v>9117</v>
      </c>
      <c r="C117" s="3">
        <v>15</v>
      </c>
      <c r="D117" s="3">
        <v>892</v>
      </c>
      <c r="E117" s="3"/>
      <c r="F117" s="3"/>
      <c r="G117" s="3"/>
      <c r="H117" s="3">
        <v>137</v>
      </c>
      <c r="I117" s="3"/>
      <c r="J117" s="3"/>
      <c r="K117" s="3"/>
      <c r="L117" s="3"/>
      <c r="M117" s="3"/>
      <c r="N117" s="3"/>
      <c r="O117" s="3">
        <v>31946</v>
      </c>
      <c r="P117" s="3"/>
      <c r="Q117" s="3"/>
    </row>
    <row r="118" spans="1:17" x14ac:dyDescent="0.45">
      <c r="A118" s="2" t="s">
        <v>116</v>
      </c>
      <c r="B118" s="3">
        <v>10987</v>
      </c>
      <c r="C118" s="3">
        <v>18</v>
      </c>
      <c r="D118" s="3">
        <v>1114</v>
      </c>
      <c r="E118" s="3">
        <v>1</v>
      </c>
      <c r="F118" s="3">
        <v>129</v>
      </c>
      <c r="G118" s="3">
        <v>3</v>
      </c>
      <c r="H118" s="3">
        <v>138</v>
      </c>
      <c r="I118" s="3"/>
      <c r="J118" s="3"/>
      <c r="K118" s="3"/>
      <c r="L118" s="3"/>
      <c r="M118" s="3"/>
      <c r="N118" s="3"/>
      <c r="O118" s="3">
        <v>33431</v>
      </c>
      <c r="P118" s="3"/>
      <c r="Q118" s="3"/>
    </row>
    <row r="119" spans="1:17" x14ac:dyDescent="0.45">
      <c r="A119" s="2" t="s">
        <v>117</v>
      </c>
      <c r="B119" s="3">
        <v>12298</v>
      </c>
      <c r="C119" s="3">
        <v>19</v>
      </c>
      <c r="D119" s="3">
        <v>1029</v>
      </c>
      <c r="E119" s="3"/>
      <c r="F119" s="3"/>
      <c r="G119" s="3"/>
      <c r="H119" s="3">
        <v>136</v>
      </c>
      <c r="I119" s="3"/>
      <c r="J119" s="3"/>
      <c r="K119" s="3"/>
      <c r="L119" s="3"/>
      <c r="M119" s="3"/>
      <c r="N119" s="3"/>
      <c r="O119" s="3">
        <v>30454</v>
      </c>
      <c r="P119" s="3"/>
      <c r="Q119" s="3"/>
    </row>
    <row r="120" spans="1:17" x14ac:dyDescent="0.45">
      <c r="A120" s="2" t="s">
        <v>118</v>
      </c>
      <c r="B120" s="3">
        <v>13120</v>
      </c>
      <c r="C120" s="3">
        <v>15</v>
      </c>
      <c r="D120" s="3">
        <v>992</v>
      </c>
      <c r="E120" s="3">
        <v>1</v>
      </c>
      <c r="F120" s="3">
        <v>128</v>
      </c>
      <c r="G120" s="3">
        <v>2</v>
      </c>
      <c r="H120" s="3">
        <v>138</v>
      </c>
      <c r="I120" s="3"/>
      <c r="J120" s="3"/>
      <c r="K120" s="3"/>
      <c r="L120" s="3"/>
      <c r="M120" s="3"/>
      <c r="N120" s="3"/>
      <c r="O120" s="3">
        <v>33178</v>
      </c>
      <c r="P120" s="3"/>
      <c r="Q120" s="3"/>
    </row>
    <row r="121" spans="1:17" x14ac:dyDescent="0.45">
      <c r="A121" s="2" t="s">
        <v>119</v>
      </c>
      <c r="B121" s="3">
        <v>9376</v>
      </c>
      <c r="C121" s="3">
        <v>15</v>
      </c>
      <c r="D121" s="3">
        <v>925</v>
      </c>
      <c r="E121" s="3">
        <v>1</v>
      </c>
      <c r="F121" s="3">
        <v>132</v>
      </c>
      <c r="G121" s="3">
        <v>2</v>
      </c>
      <c r="H121" s="3">
        <v>139</v>
      </c>
      <c r="I121" s="3"/>
      <c r="J121" s="3"/>
      <c r="K121" s="3"/>
      <c r="L121" s="3"/>
      <c r="M121" s="3"/>
      <c r="N121" s="3"/>
      <c r="O121" s="3">
        <v>30285</v>
      </c>
      <c r="P121" s="3"/>
      <c r="Q121" s="3"/>
    </row>
    <row r="122" spans="1:17" x14ac:dyDescent="0.45">
      <c r="A122" s="2" t="s">
        <v>120</v>
      </c>
      <c r="B122" s="3">
        <v>9438</v>
      </c>
      <c r="C122" s="3">
        <v>18</v>
      </c>
      <c r="D122" s="3">
        <v>1110</v>
      </c>
      <c r="E122" s="3"/>
      <c r="F122" s="3"/>
      <c r="G122" s="3"/>
      <c r="H122" s="3">
        <v>138</v>
      </c>
      <c r="I122" s="3"/>
      <c r="J122" s="3"/>
      <c r="K122" s="3"/>
      <c r="L122" s="3"/>
      <c r="M122" s="3"/>
      <c r="N122" s="3"/>
      <c r="O122" s="3">
        <v>31258</v>
      </c>
      <c r="P122" s="3"/>
      <c r="Q122" s="3"/>
    </row>
    <row r="123" spans="1:17" x14ac:dyDescent="0.45">
      <c r="A123" s="2" t="s">
        <v>121</v>
      </c>
      <c r="B123" s="3">
        <v>10055</v>
      </c>
      <c r="C123" s="3">
        <v>19</v>
      </c>
      <c r="D123" s="3">
        <v>1011</v>
      </c>
      <c r="E123" s="3"/>
      <c r="F123" s="3"/>
      <c r="G123" s="3"/>
      <c r="H123" s="3">
        <v>139</v>
      </c>
      <c r="I123" s="3"/>
      <c r="J123" s="3"/>
      <c r="K123" s="3"/>
      <c r="L123" s="3"/>
      <c r="M123" s="3"/>
      <c r="N123" s="3"/>
      <c r="O123" s="3">
        <v>34515</v>
      </c>
      <c r="P123" s="3"/>
      <c r="Q123" s="3"/>
    </row>
    <row r="124" spans="1:17" x14ac:dyDescent="0.45">
      <c r="A124" s="2" t="s">
        <v>122</v>
      </c>
      <c r="B124" s="3">
        <v>8481</v>
      </c>
      <c r="C124" s="3">
        <v>15</v>
      </c>
      <c r="D124" s="3">
        <v>866</v>
      </c>
      <c r="E124" s="3">
        <v>1</v>
      </c>
      <c r="F124" s="3">
        <v>126</v>
      </c>
      <c r="G124" s="3">
        <v>2</v>
      </c>
      <c r="H124" s="3">
        <v>137</v>
      </c>
      <c r="I124" s="3"/>
      <c r="J124" s="3"/>
      <c r="K124" s="3"/>
      <c r="L124" s="3"/>
      <c r="M124" s="3"/>
      <c r="N124" s="3"/>
      <c r="O124" s="3">
        <v>31226</v>
      </c>
      <c r="P124" s="3"/>
      <c r="Q124" s="3"/>
    </row>
    <row r="125" spans="1:17" x14ac:dyDescent="0.45">
      <c r="A125" s="2" t="s">
        <v>123</v>
      </c>
      <c r="B125" s="3">
        <v>10900</v>
      </c>
      <c r="C125" s="3">
        <v>18</v>
      </c>
      <c r="D125" s="3">
        <v>859</v>
      </c>
      <c r="E125" s="3">
        <v>1</v>
      </c>
      <c r="F125" s="3">
        <v>131</v>
      </c>
      <c r="G125" s="3">
        <v>2</v>
      </c>
      <c r="H125" s="3">
        <v>140</v>
      </c>
      <c r="I125" s="3"/>
      <c r="J125" s="3"/>
      <c r="K125" s="3"/>
      <c r="L125" s="3"/>
      <c r="M125" s="3"/>
      <c r="N125" s="3"/>
      <c r="O125" s="3">
        <v>35172</v>
      </c>
      <c r="P125" s="3"/>
      <c r="Q125" s="3"/>
    </row>
  </sheetData>
  <mergeCells count="3">
    <mergeCell ref="A17:Q17"/>
    <mergeCell ref="M2:N2"/>
    <mergeCell ref="M1:N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Bibroci</vt:lpstr>
      <vt:lpstr>Ancalite</vt:lpstr>
      <vt:lpstr>Cenimagni</vt:lpstr>
      <vt:lpstr>Cassi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Dimitar Djongov</cp:lastModifiedBy>
  <dcterms:created xsi:type="dcterms:W3CDTF">2016-06-13T15:57:03Z</dcterms:created>
  <dcterms:modified xsi:type="dcterms:W3CDTF">2018-07-14T22:31:39Z</dcterms:modified>
</cp:coreProperties>
</file>